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20" yWindow="1050" windowWidth="11340" windowHeight="9210" tabRatio="825" firstSheet="1" activeTab="2"/>
  </bookViews>
  <sheets>
    <sheet name="P. BDI" sheetId="1" state="hidden" r:id="rId1"/>
    <sheet name="QCI" sheetId="2" r:id="rId2"/>
    <sheet name="Orçamento" sheetId="3" r:id="rId3"/>
    <sheet name="CRON" sheetId="4" r:id="rId4"/>
  </sheets>
  <definedNames>
    <definedName name="_xlnm.Print_Area" localSheetId="3">'CRON'!$A$2:$P$50</definedName>
    <definedName name="_xlnm.Print_Area" localSheetId="2">'Orçamento'!$A$2:$G$37</definedName>
    <definedName name="_xlnm.Print_Area" localSheetId="0">'P. BDI'!$A$2:$F$48</definedName>
    <definedName name="_xlnm.Print_Area" localSheetId="1">'QCI'!$A$2:$H$51</definedName>
  </definedNames>
  <calcPr fullCalcOnLoad="1"/>
</workbook>
</file>

<file path=xl/sharedStrings.xml><?xml version="1.0" encoding="utf-8"?>
<sst xmlns="http://schemas.openxmlformats.org/spreadsheetml/2006/main" count="133" uniqueCount="109">
  <si>
    <t>TOTAL:</t>
  </si>
  <si>
    <t>BDI - Bonificações e Despesas Indiretas</t>
  </si>
  <si>
    <t xml:space="preserve">Tomador: </t>
  </si>
  <si>
    <t xml:space="preserve">Empreendimento: </t>
  </si>
  <si>
    <t>Identifique o tipo de obra:</t>
  </si>
  <si>
    <t>Construção de edifícios:</t>
  </si>
  <si>
    <t>Informe a base de cálculo do ISSQN.</t>
  </si>
  <si>
    <t>Construção de rodovias e ferrovias:</t>
  </si>
  <si>
    <t>Sobre os serviços.</t>
  </si>
  <si>
    <t>Construção de redes de abastecimento de água, coleta de esgoto e construções correlatas:</t>
  </si>
  <si>
    <t>Sobre a mão-de-obra.</t>
  </si>
  <si>
    <t>Construção e manutenção de estações e redes de distribuição de energia elétrica:</t>
  </si>
  <si>
    <t>Informe a ocorrência da DESONERAÇÃO da folha de pagamento. Lei 12844/2013.</t>
  </si>
  <si>
    <t>Obras portuárias, marítimas e fluviais:</t>
  </si>
  <si>
    <t>SEM Desoneração.</t>
  </si>
  <si>
    <t>Fornecimento de materiais e equipamentos:</t>
  </si>
  <si>
    <t>COM Desoneração.</t>
  </si>
  <si>
    <t>Intervalo de admissibilidade</t>
  </si>
  <si>
    <t>Item Componente do BDI</t>
  </si>
  <si>
    <t>1º Quartil</t>
  </si>
  <si>
    <t>Médio</t>
  </si>
  <si>
    <t>3º Quartil</t>
  </si>
  <si>
    <t>Valores Propostos</t>
  </si>
  <si>
    <r>
      <t>A</t>
    </r>
    <r>
      <rPr>
        <sz val="12"/>
        <rFont val="Arial"/>
        <family val="2"/>
      </rPr>
      <t xml:space="preserve">dministração </t>
    </r>
    <r>
      <rPr>
        <b/>
        <sz val="12"/>
        <rFont val="Arial"/>
        <family val="2"/>
      </rPr>
      <t>C</t>
    </r>
    <r>
      <rPr>
        <sz val="12"/>
        <rFont val="Arial"/>
        <family val="2"/>
      </rPr>
      <t>entral</t>
    </r>
  </si>
  <si>
    <r>
      <t>S</t>
    </r>
    <r>
      <rPr>
        <sz val="12"/>
        <rFont val="Arial"/>
        <family val="2"/>
      </rPr>
      <t xml:space="preserve">eguro e </t>
    </r>
    <r>
      <rPr>
        <b/>
        <sz val="12"/>
        <rFont val="Arial"/>
        <family val="2"/>
      </rPr>
      <t>G</t>
    </r>
    <r>
      <rPr>
        <sz val="12"/>
        <rFont val="Arial"/>
        <family val="2"/>
      </rPr>
      <t>arantia</t>
    </r>
  </si>
  <si>
    <r>
      <t>R</t>
    </r>
    <r>
      <rPr>
        <sz val="12"/>
        <rFont val="Arial"/>
        <family val="2"/>
      </rPr>
      <t>isco</t>
    </r>
  </si>
  <si>
    <r>
      <t>D</t>
    </r>
    <r>
      <rPr>
        <sz val="12"/>
        <rFont val="Arial"/>
        <family val="2"/>
      </rPr>
      <t xml:space="preserve">espesas </t>
    </r>
    <r>
      <rPr>
        <b/>
        <sz val="12"/>
        <rFont val="Arial"/>
        <family val="2"/>
      </rPr>
      <t>F</t>
    </r>
    <r>
      <rPr>
        <sz val="12"/>
        <rFont val="Arial"/>
        <family val="2"/>
      </rPr>
      <t>inanceiras</t>
    </r>
  </si>
  <si>
    <r>
      <t>L</t>
    </r>
    <r>
      <rPr>
        <sz val="12"/>
        <rFont val="Arial"/>
        <family val="2"/>
      </rPr>
      <t>ucro</t>
    </r>
  </si>
  <si>
    <r>
      <t>I1:</t>
    </r>
    <r>
      <rPr>
        <sz val="12"/>
        <rFont val="Arial"/>
        <family val="2"/>
      </rPr>
      <t xml:space="preserve"> PIS e COFINS</t>
    </r>
  </si>
  <si>
    <r>
      <t>I2:</t>
    </r>
    <r>
      <rPr>
        <sz val="12"/>
        <rFont val="Arial"/>
        <family val="2"/>
      </rPr>
      <t xml:space="preserve"> ISSQN (conforme legislação municipal)</t>
    </r>
  </si>
  <si>
    <t>I3: Cont.Prev s/Rec.Bruta (Lei 12844/13 - Desoneração)</t>
  </si>
  <si>
    <t>BDI - SEM Desoneração da folha de pagamento</t>
  </si>
  <si>
    <t>BDI - COM Desoneração da folha de pagamento</t>
  </si>
  <si>
    <t>Declaramos que esta planilha foi elaborada conforme equação para cálculo do percentual do BDI recomendada pelo Acórdão 2622/2013 - TCU, representada pela fórmula abaixo.</t>
  </si>
  <si>
    <t>BDI - SEM Desoneração = [(1+AC+S+G+R)X(1+DF)X(1+L)/(1-I1-I2)]-1</t>
  </si>
  <si>
    <t>BDI - COM Desoneração = [(1+AC+S+G+R)X(1+DF)X(1+L)/(1-I1-I2-I3)]-1</t>
  </si>
  <si>
    <t>Carimbo e Assinatura</t>
  </si>
  <si>
    <t>Edital :</t>
  </si>
  <si>
    <t>Prefeitura Municipal de Dois Vizinhos - PR</t>
  </si>
  <si>
    <t>xxxxxxxxxxxxxx</t>
  </si>
  <si>
    <t>CNPJ:</t>
  </si>
  <si>
    <t xml:space="preserve">IMPRIMIR EM PAPEL TIMBRADO DA EMPRESA PROPONENTE </t>
  </si>
  <si>
    <t>Local da Obra:</t>
  </si>
  <si>
    <t>Empresa Prop.:</t>
  </si>
  <si>
    <t>Data Base:</t>
  </si>
  <si>
    <t>.1</t>
  </si>
  <si>
    <t>ITEM .</t>
  </si>
  <si>
    <t>REF.</t>
  </si>
  <si>
    <t>DESCRIÇÃO</t>
  </si>
  <si>
    <t>VALOR UNIT.</t>
  </si>
  <si>
    <t>QUANT.</t>
  </si>
  <si>
    <t>TOTAL</t>
  </si>
  <si>
    <t>x</t>
  </si>
  <si>
    <t>1º QUARTIL</t>
  </si>
  <si>
    <t>MÉDIO</t>
  </si>
  <si>
    <t>3º QUARTIL</t>
  </si>
  <si>
    <t>Ac</t>
  </si>
  <si>
    <t>S</t>
  </si>
  <si>
    <t>G</t>
  </si>
  <si>
    <t>R</t>
  </si>
  <si>
    <t>DF</t>
  </si>
  <si>
    <t>L</t>
  </si>
  <si>
    <t>l1</t>
  </si>
  <si>
    <t>l2</t>
  </si>
  <si>
    <t>l3</t>
  </si>
  <si>
    <t>BDI c/ desoneração:</t>
  </si>
  <si>
    <t xml:space="preserve">QUADRO DE COMPOSIÇÃO DE INVESTIMENTO </t>
  </si>
  <si>
    <t xml:space="preserve">DESCRIÇÃO </t>
  </si>
  <si>
    <t>VALOR DO GRUPO:</t>
  </si>
  <si>
    <t>% DO GRUPO</t>
  </si>
  <si>
    <t>TOTAL ACUM.</t>
  </si>
  <si>
    <t>TOTAL :</t>
  </si>
  <si>
    <t>BDI c/ deson.:</t>
  </si>
  <si>
    <t>VALOR DO GRUPO</t>
  </si>
  <si>
    <t>MÊS °1</t>
  </si>
  <si>
    <t>MÊS °2</t>
  </si>
  <si>
    <t>MÊS °3</t>
  </si>
  <si>
    <t>MÊS °4</t>
  </si>
  <si>
    <t>MÊS °5</t>
  </si>
  <si>
    <t>MÊS °6</t>
  </si>
  <si>
    <t>MÊS °7</t>
  </si>
  <si>
    <t>MÊS °8</t>
  </si>
  <si>
    <t>MÊS °9</t>
  </si>
  <si>
    <t>% TOTAL</t>
  </si>
  <si>
    <t>TOTAL ACUM.:</t>
  </si>
  <si>
    <t>% TOTAL DE EXECUÇÃO:</t>
  </si>
  <si>
    <t xml:space="preserve">CRONOGRAMA FÍSICO-FINANCEIRO </t>
  </si>
  <si>
    <t>Responsável Técnico:</t>
  </si>
  <si>
    <t>Responsavel Legal:</t>
  </si>
  <si>
    <t>Carimbo e Assinatura CREA/CAU:</t>
  </si>
  <si>
    <t xml:space="preserve">RAUL CAMILO ISOTTON </t>
  </si>
  <si>
    <t xml:space="preserve">PREFEITO </t>
  </si>
  <si>
    <t>RAUL ZANELLA</t>
  </si>
  <si>
    <t>CREA - PR 136.200/D</t>
  </si>
  <si>
    <t>UN.</t>
  </si>
  <si>
    <t>SALAS DE AULA</t>
  </si>
  <si>
    <t>1.1</t>
  </si>
  <si>
    <t>TP-xxx</t>
  </si>
  <si>
    <t>PLANILHA ORÇAMENTARIA</t>
  </si>
  <si>
    <t>Vários locais</t>
  </si>
  <si>
    <t>SERVIÇOS</t>
  </si>
  <si>
    <t>VALOR TOTAL:</t>
  </si>
  <si>
    <t>COTAÇÃO*</t>
  </si>
  <si>
    <t>*O preço teve como base orçamentos de empresas do ramo pertinente ao projeto. O critério utilizado foi a média de preços dos orçamentos que fazem parte do processo.</t>
  </si>
  <si>
    <t>ELABORAÇÃO DE PROJETOS DE MELHORIA DE ILUMINAÇÃO PUBLICA, SISTEMA DE MONITORAMENTO POR CAMERAS IP, JUNTO A CENTRAL DE COMANDO DO SISTEMA</t>
  </si>
  <si>
    <t xml:space="preserve">Iluminação pública: 
A contratada deve projetar a troca do sistema de iluminação existente por um sistema de iluminação mais econômica no caso LED, visando economia energética, juntamente com o projeto de modernização da iluminação pública a contratada deve prever um centro de controle de iluminação pública, este centro deve ter um sistema de controle de iluminação inteligente ou telegestão Smart GRID, para o acompanhamento, controle, medição e diagnóstico da iluminação pública exterior, que servira também como plataforma para serviços de valor agregado, como câmeras IP para segurança pública.
Quanto aos controladores para sistema de tele gestão deverá ser previstos um dispositivo de controle individual (GPS) instalado em cada LUMINÁRIA LED e capaz de se comunicar com outros Controladores e com o Concentrador via rede Mesh, radio frequência, wireless ou similar.
O Controlador deve possuir, capacidade de executar controle e dimerização através do status dos sensores de luz e/ou auxiliado por temporizador por um relógio de tempo real de acordo com o calendário anual do nascer e do pôr do sol, mesmo em caso de ausência de comunicação com o Controlador.
A lógica e os modos de atuação devem ser processados localmente, ou seja, não deve ser necessária a comunicação com o Concentrador para funcionamento da LUMINÁRIA, bem como de suas funções de aquisição de dados e atuação programada; 
As luminárias devem ter baterias interna para preservar os dados e as programações em caso de falta de energia, Memória local para armazenar os dados adquiridos da LUMINÁRIA em caso de falha de comunicação com o Concentrador, devendo os mesmos ser transmitidos automaticamente após restauração com o Concentrador; 
Deve ser capaz de armazenar um volume adequado de informações (por no mínimo uma semana), de parâmetros elétricos, os tempos de operação, número de chaveamentos, etc.
</t>
  </si>
  <si>
    <t xml:space="preserve">Sistema de Monitoramento por câmeras de segurança:
A contratada deve projetar ainda um sistema de monitoramento de câmeras permite o acompanhamento das imagens do sistema de CFTV, que terá funcionamento a qualquer momento, 24 horas por dia e 7 dias da semana. Além disso, deve possuir sistema de alarme monitorado, por exemplo, a Central de Monitoramento tem acesso ao CFTV do local monitorado para verificar em tempo real o motivo do disparo.
O sistema de monitoramento projetado pela contratada será através de 15 Câmeras Speed Dome, DVR e rádios com sistema para comunicação a distância. Os pontos de coleta de imagens serão distribuídos em pontos estratégicos na cidade e será composto pelo tipo de sistema de monitoramento.
Os pontos com Câmera Speed Dome, Rádio Transmissor, fixados junto a postes metálicos com 12 metros de altura mínima livre;
O ponto de recepção e monitoramento será no Posto do Batalhão da Polícia Municipal localizado na área central, sendo que o Rádio Receptor será instalado em Poste metálico com 12 metros livre em local a ser definido e o DVR (decodificador e gravador de Imagens) mais o Monitor serão instalados em sala interna.
</t>
  </si>
  <si>
    <t>UND</t>
  </si>
  <si>
    <t>Entrega do projeto:
A contratada deve ainda fornecer o município toda a documentação necessária para abertura do processo licitatório sendo elas:
• Planilhas orçamentarias (contendo manterias e serviços a serem executados na implantação do sistema);
• BDI, Cronograma (deverão ser apresentados juntamente ao orçamento; 
• Projetos necessários (que demostrem os processos de instalação);
• Termo de referência/memorial descritivo (este deve conter todas as informações necessária para a plena instalação do sistema, bem como as especificações de matérias e equipamentos a serem utilizados);
• Anotações de responsabilidade técnica dos projetos de melhoria/modernização de iluminação pública e de monitoramento de segurança;
• Acompanhamento técnico do processo licitatório, inclusive subsidiando em possíveis pedidos de esclarecimento, impugnação e recursos.</t>
  </si>
</sst>
</file>

<file path=xl/styles.xml><?xml version="1.0" encoding="utf-8"?>
<styleSheet xmlns="http://schemas.openxmlformats.org/spreadsheetml/2006/main">
  <numFmts count="3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00_);[Red]\(&quot;R$ &quot;#,##0.00\)"/>
    <numFmt numFmtId="166" formatCode="_(&quot;R$ &quot;* #,##0_);_(&quot;R$ &quot;* \(#,##0\);_(&quot;R$ &quot;* &quot;-&quot;_);_(@_)"/>
    <numFmt numFmtId="167" formatCode="_(* #,##0_);_(* \(#,##0\);_(* &quot;-&quot;_);_(@_)"/>
    <numFmt numFmtId="168" formatCode="_(&quot;R$ &quot;* #,##0.00_);_(&quot;R$ &quot;* \(#,##0.00\);_(&quot;R$ &quot;* &quot;-&quot;??_);_(@_)"/>
    <numFmt numFmtId="169" formatCode="_(* #,##0.00_);_(* \(#,##0.00\);_(* &quot;-&quot;??_);_(@_)"/>
    <numFmt numFmtId="170" formatCode="###,###,##0.00"/>
    <numFmt numFmtId="171" formatCode="&quot;( &quot;0&quot; )&quot;"/>
    <numFmt numFmtId="172" formatCode="0.0%"/>
    <numFmt numFmtId="173" formatCode="0.000%"/>
    <numFmt numFmtId="174" formatCode="0.0000%"/>
    <numFmt numFmtId="175" formatCode="0.00000%"/>
    <numFmt numFmtId="176" formatCode="0.000000%"/>
    <numFmt numFmtId="177" formatCode="0.0000000%"/>
    <numFmt numFmtId="178" formatCode="0.00000000%"/>
    <numFmt numFmtId="179" formatCode="0.000000000%"/>
    <numFmt numFmtId="180" formatCode="0.0000000000%"/>
    <numFmt numFmtId="181" formatCode="0.00000000000%"/>
    <numFmt numFmtId="182" formatCode="0.000000000000%"/>
    <numFmt numFmtId="183" formatCode="0.000"/>
    <numFmt numFmtId="184" formatCode="0.0"/>
    <numFmt numFmtId="185" formatCode="###,###,##0.0"/>
    <numFmt numFmtId="186" formatCode="###,###,##0.000"/>
    <numFmt numFmtId="187" formatCode="0.0000"/>
    <numFmt numFmtId="188" formatCode="###,###,##0.0000"/>
  </numFmts>
  <fonts count="58">
    <font>
      <sz val="10"/>
      <name val="Arial"/>
      <family val="0"/>
    </font>
    <font>
      <b/>
      <sz val="8"/>
      <name val="Arial"/>
      <family val="2"/>
    </font>
    <font>
      <b/>
      <sz val="10"/>
      <name val="Arial"/>
      <family val="2"/>
    </font>
    <font>
      <sz val="12"/>
      <name val="Arial"/>
      <family val="2"/>
    </font>
    <font>
      <sz val="8"/>
      <name val="Arial"/>
      <family val="2"/>
    </font>
    <font>
      <i/>
      <sz val="10"/>
      <name val="Arial"/>
      <family val="2"/>
    </font>
    <font>
      <b/>
      <sz val="12"/>
      <name val="Arial"/>
      <family val="2"/>
    </font>
    <font>
      <sz val="10"/>
      <color indexed="22"/>
      <name val="Arial"/>
      <family val="2"/>
    </font>
    <font>
      <b/>
      <sz val="10"/>
      <color indexed="22"/>
      <name val="Arial"/>
      <family val="2"/>
    </font>
    <font>
      <b/>
      <sz val="10"/>
      <color indexed="10"/>
      <name val="Arial"/>
      <family val="2"/>
    </font>
    <font>
      <b/>
      <sz val="12"/>
      <color indexed="9"/>
      <name val="Arial"/>
      <family val="2"/>
    </font>
    <font>
      <sz val="12"/>
      <color indexed="9"/>
      <name val="Arial"/>
      <family val="2"/>
    </font>
    <font>
      <sz val="10"/>
      <color indexed="9"/>
      <name val="Arial"/>
      <family val="2"/>
    </font>
    <font>
      <sz val="8"/>
      <color indexed="10"/>
      <name val="Arial"/>
      <family val="2"/>
    </font>
    <font>
      <sz val="8"/>
      <color indexed="63"/>
      <name val="Arial"/>
      <family val="2"/>
    </font>
    <font>
      <b/>
      <sz val="10"/>
      <color indexed="9"/>
      <name val="Arial"/>
      <family val="2"/>
    </font>
    <font>
      <b/>
      <i/>
      <u val="single"/>
      <sz val="11"/>
      <name val="Arial"/>
      <family val="2"/>
    </font>
    <font>
      <b/>
      <sz val="9"/>
      <name val="Arial"/>
      <family val="2"/>
    </font>
    <font>
      <b/>
      <i/>
      <u val="single"/>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9"/>
      <name val="Arial"/>
      <family val="2"/>
    </font>
    <font>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theme="0"/>
      <name val="Arial"/>
      <family val="2"/>
    </font>
    <font>
      <b/>
      <sz val="16"/>
      <color theme="0"/>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2"/>
        <bgColor indexed="64"/>
      </patternFill>
    </fill>
    <fill>
      <patternFill patternType="solid">
        <fgColor indexed="10"/>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hair"/>
      <right>
        <color indexed="63"/>
      </right>
      <top>
        <color indexed="63"/>
      </top>
      <bottom>
        <color indexed="63"/>
      </bottom>
    </border>
    <border>
      <left style="medium">
        <color indexed="9"/>
      </left>
      <right style="medium">
        <color indexed="9"/>
      </right>
      <top style="thin"/>
      <bottom style="medium">
        <color indexed="9"/>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hair"/>
      <top style="thin"/>
      <bottom style="hair"/>
    </border>
    <border>
      <left style="hair"/>
      <right style="hair"/>
      <top style="hair"/>
      <bottom>
        <color indexed="63"/>
      </bottom>
    </border>
    <border>
      <left style="hair"/>
      <right style="thin"/>
      <top style="thin"/>
      <bottom style="hair"/>
    </border>
    <border>
      <left style="thin"/>
      <right>
        <color indexed="63"/>
      </right>
      <top style="hair"/>
      <bottom style="hair"/>
    </border>
    <border>
      <left style="hair"/>
      <right style="hair"/>
      <top style="thin"/>
      <bottom style="hair"/>
    </border>
    <border>
      <left>
        <color indexed="63"/>
      </left>
      <right style="thin"/>
      <top>
        <color indexed="63"/>
      </top>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thin"/>
      <top style="hair"/>
      <bottom>
        <color indexed="63"/>
      </bottom>
    </border>
    <border>
      <left style="thin"/>
      <right style="thin"/>
      <top style="thin"/>
      <bottom style="thin"/>
    </border>
    <border>
      <left>
        <color indexed="63"/>
      </left>
      <right style="medium">
        <color indexed="9"/>
      </right>
      <top>
        <color indexed="63"/>
      </top>
      <bottom style="medium">
        <color indexed="9"/>
      </bottom>
    </border>
    <border>
      <left style="hair"/>
      <right style="hair"/>
      <top>
        <color indexed="63"/>
      </top>
      <bottom style="hair"/>
    </border>
    <border>
      <left style="hair"/>
      <right>
        <color indexed="63"/>
      </right>
      <top style="hair"/>
      <bottom style="hair"/>
    </border>
    <border>
      <left>
        <color indexed="63"/>
      </left>
      <right>
        <color indexed="63"/>
      </right>
      <top style="thin"/>
      <bottom>
        <color indexed="63"/>
      </bottom>
    </border>
    <border>
      <left>
        <color indexed="63"/>
      </left>
      <right>
        <color indexed="63"/>
      </right>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thin"/>
      <right style="hair"/>
      <top>
        <color indexed="63"/>
      </top>
      <bottom style="hair"/>
    </border>
    <border>
      <left style="hair"/>
      <right style="thin"/>
      <top>
        <color indexed="63"/>
      </top>
      <bottom style="hair"/>
    </border>
    <border>
      <left style="thin"/>
      <right style="hair"/>
      <top style="hair"/>
      <bottom>
        <color indexed="63"/>
      </bottom>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medium">
        <color indexed="9"/>
      </left>
      <right>
        <color indexed="63"/>
      </right>
      <top style="thin"/>
      <bottom style="medium">
        <color indexed="9"/>
      </bottom>
    </border>
    <border>
      <left>
        <color indexed="63"/>
      </left>
      <right>
        <color indexed="63"/>
      </right>
      <top style="thin"/>
      <bottom style="medium">
        <color indexed="9"/>
      </bottom>
    </border>
    <border>
      <left style="thin"/>
      <right style="thin"/>
      <top style="thin"/>
      <bottom style="hair"/>
    </border>
    <border>
      <left style="thin"/>
      <right>
        <color indexed="63"/>
      </right>
      <top style="hair"/>
      <bottom>
        <color indexed="63"/>
      </bottom>
    </border>
    <border>
      <left>
        <color indexed="63"/>
      </left>
      <right>
        <color indexed="63"/>
      </right>
      <top style="thin"/>
      <bottom style="thin"/>
    </border>
    <border>
      <left style="thin"/>
      <right>
        <color indexed="63"/>
      </right>
      <top style="thin"/>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color indexed="63"/>
      </left>
      <right style="hair"/>
      <top style="hair"/>
      <bottom style="thin"/>
    </border>
    <border>
      <left>
        <color indexed="63"/>
      </left>
      <right style="hair"/>
      <top style="thin"/>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38" fillId="0" borderId="0">
      <alignment/>
      <protection/>
    </xf>
    <xf numFmtId="0" fontId="0" fillId="32" borderId="4" applyNumberFormat="0" applyFont="0" applyAlignment="0" applyProtection="0"/>
    <xf numFmtId="9" fontId="0" fillId="0" borderId="0" applyFont="0" applyFill="0" applyBorder="0" applyAlignment="0" applyProtection="0"/>
    <xf numFmtId="9" fontId="38" fillId="0" borderId="0" applyFont="0" applyFill="0" applyBorder="0" applyAlignment="0" applyProtection="0"/>
    <xf numFmtId="0" fontId="47" fillId="21" borderId="5" applyNumberFormat="0" applyAlignment="0" applyProtection="0"/>
    <xf numFmtId="167" fontId="0" fillId="0" borderId="0" applyFont="0" applyFill="0" applyBorder="0" applyAlignment="0" applyProtection="0"/>
    <xf numFmtId="164"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169" fontId="0" fillId="0" borderId="0" applyFont="0" applyFill="0" applyBorder="0" applyAlignment="0" applyProtection="0"/>
  </cellStyleXfs>
  <cellXfs count="196">
    <xf numFmtId="0" fontId="0" fillId="0" borderId="0" xfId="0" applyAlignment="1">
      <alignment/>
    </xf>
    <xf numFmtId="1" fontId="0" fillId="0" borderId="10" xfId="0" applyNumberFormat="1" applyFont="1" applyFill="1" applyBorder="1" applyAlignment="1" applyProtection="1">
      <alignment horizontal="center"/>
      <protection/>
    </xf>
    <xf numFmtId="171" fontId="2" fillId="0" borderId="11" xfId="0" applyNumberFormat="1" applyFont="1" applyFill="1" applyBorder="1" applyAlignment="1" applyProtection="1">
      <alignment horizontal="right"/>
      <protection/>
    </xf>
    <xf numFmtId="0" fontId="2" fillId="0" borderId="11" xfId="0" applyNumberFormat="1" applyFont="1" applyFill="1" applyBorder="1" applyAlignment="1" applyProtection="1">
      <alignment horizontal="right"/>
      <protection/>
    </xf>
    <xf numFmtId="10" fontId="10" fillId="0" borderId="12" xfId="0" applyNumberFormat="1" applyFont="1" applyFill="1" applyBorder="1" applyAlignment="1" applyProtection="1">
      <alignment horizontal="center" vertical="center"/>
      <protection/>
    </xf>
    <xf numFmtId="0" fontId="2" fillId="0" borderId="10" xfId="0" applyFont="1" applyBorder="1" applyAlignment="1" applyProtection="1">
      <alignment vertical="center"/>
      <protection/>
    </xf>
    <xf numFmtId="1" fontId="6" fillId="33" borderId="10" xfId="0" applyNumberFormat="1" applyFont="1" applyFill="1" applyBorder="1" applyAlignment="1" applyProtection="1">
      <alignment horizontal="center" vertical="center"/>
      <protection/>
    </xf>
    <xf numFmtId="0" fontId="55" fillId="0" borderId="0"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Alignment="1" applyProtection="1">
      <alignment horizontal="center" vertical="center"/>
      <protection/>
    </xf>
    <xf numFmtId="0" fontId="0" fillId="0" borderId="10" xfId="0" applyFont="1" applyBorder="1" applyAlignment="1" applyProtection="1">
      <alignment vertical="center" wrapText="1"/>
      <protection/>
    </xf>
    <xf numFmtId="1" fontId="0" fillId="0" borderId="10" xfId="0" applyNumberFormat="1" applyFont="1" applyBorder="1" applyAlignment="1" applyProtection="1">
      <alignment horizontal="center"/>
      <protection/>
    </xf>
    <xf numFmtId="10" fontId="2" fillId="0" borderId="0" xfId="0" applyNumberFormat="1" applyFont="1" applyBorder="1" applyAlignment="1" applyProtection="1">
      <alignment/>
      <protection/>
    </xf>
    <xf numFmtId="0" fontId="2" fillId="0" borderId="13" xfId="0" applyFont="1" applyBorder="1" applyAlignment="1" applyProtection="1">
      <alignment horizontal="center" vertical="center"/>
      <protection/>
    </xf>
    <xf numFmtId="0" fontId="2" fillId="33" borderId="14" xfId="0" applyNumberFormat="1" applyFont="1" applyFill="1" applyBorder="1" applyAlignment="1" applyProtection="1">
      <alignment horizontal="right" vertical="top"/>
      <protection/>
    </xf>
    <xf numFmtId="10" fontId="0" fillId="0" borderId="15" xfId="0" applyNumberFormat="1" applyFont="1" applyBorder="1" applyAlignment="1" applyProtection="1">
      <alignment vertical="top"/>
      <protection/>
    </xf>
    <xf numFmtId="0" fontId="2" fillId="0" borderId="16"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0" xfId="0" applyAlignment="1" applyProtection="1">
      <alignment horizontal="center" vertical="center"/>
      <protection/>
    </xf>
    <xf numFmtId="0" fontId="6" fillId="34" borderId="17" xfId="0" applyFont="1" applyFill="1" applyBorder="1" applyAlignment="1" applyProtection="1">
      <alignment horizontal="center" vertical="center" wrapText="1"/>
      <protection/>
    </xf>
    <xf numFmtId="0" fontId="6" fillId="34" borderId="18"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20" xfId="0" applyFont="1" applyFill="1" applyBorder="1" applyAlignment="1" applyProtection="1">
      <alignment vertical="center"/>
      <protection/>
    </xf>
    <xf numFmtId="10" fontId="3" fillId="0" borderId="17" xfId="0" applyNumberFormat="1" applyFont="1" applyFill="1" applyBorder="1" applyAlignment="1" applyProtection="1">
      <alignment horizontal="center" vertical="center"/>
      <protection/>
    </xf>
    <xf numFmtId="10" fontId="3" fillId="0" borderId="21" xfId="0" applyNumberFormat="1" applyFont="1" applyFill="1" applyBorder="1" applyAlignment="1" applyProtection="1">
      <alignment horizontal="center" vertical="center"/>
      <protection/>
    </xf>
    <xf numFmtId="10" fontId="3" fillId="0" borderId="19" xfId="0" applyNumberFormat="1" applyFont="1" applyFill="1" applyBorder="1" applyAlignment="1" applyProtection="1">
      <alignment horizontal="center" vertical="center"/>
      <protection/>
    </xf>
    <xf numFmtId="10" fontId="10" fillId="35" borderId="22" xfId="0" applyNumberFormat="1" applyFont="1" applyFill="1" applyBorder="1" applyAlignment="1" applyProtection="1">
      <alignment horizontal="center" vertical="center"/>
      <protection/>
    </xf>
    <xf numFmtId="10" fontId="3" fillId="0" borderId="23" xfId="0" applyNumberFormat="1" applyFont="1" applyFill="1" applyBorder="1" applyAlignment="1" applyProtection="1">
      <alignment horizontal="center" vertical="center"/>
      <protection/>
    </xf>
    <xf numFmtId="10" fontId="3" fillId="0" borderId="10" xfId="0" applyNumberFormat="1" applyFont="1" applyFill="1" applyBorder="1" applyAlignment="1" applyProtection="1">
      <alignment horizontal="center" vertical="center"/>
      <protection/>
    </xf>
    <xf numFmtId="10" fontId="3" fillId="0" borderId="24" xfId="0" applyNumberFormat="1" applyFont="1" applyFill="1" applyBorder="1" applyAlignment="1" applyProtection="1">
      <alignment horizontal="center" vertical="center"/>
      <protection/>
    </xf>
    <xf numFmtId="10" fontId="3" fillId="0" borderId="25" xfId="0" applyNumberFormat="1" applyFont="1" applyFill="1" applyBorder="1" applyAlignment="1" applyProtection="1">
      <alignment horizontal="center" vertical="center"/>
      <protection/>
    </xf>
    <xf numFmtId="10" fontId="3" fillId="0" borderId="26" xfId="0" applyNumberFormat="1" applyFont="1" applyFill="1" applyBorder="1" applyAlignment="1" applyProtection="1">
      <alignment horizontal="center" vertical="center"/>
      <protection/>
    </xf>
    <xf numFmtId="10" fontId="3" fillId="0" borderId="27" xfId="0" applyNumberFormat="1" applyFont="1" applyFill="1" applyBorder="1" applyAlignment="1" applyProtection="1">
      <alignment horizontal="center" vertical="center"/>
      <protection/>
    </xf>
    <xf numFmtId="10" fontId="6" fillId="33" borderId="28" xfId="0" applyNumberFormat="1" applyFont="1" applyFill="1" applyBorder="1" applyAlignment="1" applyProtection="1">
      <alignment horizontal="center" vertical="center"/>
      <protection/>
    </xf>
    <xf numFmtId="0" fontId="0" fillId="0" borderId="0" xfId="0" applyAlignment="1" applyProtection="1">
      <alignment vertical="center"/>
      <protection/>
    </xf>
    <xf numFmtId="10" fontId="6" fillId="0" borderId="29" xfId="0" applyNumberFormat="1" applyFont="1" applyFill="1" applyBorder="1" applyAlignment="1" applyProtection="1">
      <alignment horizontal="center" vertical="center"/>
      <protection/>
    </xf>
    <xf numFmtId="10" fontId="10" fillId="0" borderId="30" xfId="0" applyNumberFormat="1"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1" fontId="2" fillId="33" borderId="10" xfId="0" applyNumberFormat="1" applyFont="1" applyFill="1" applyBorder="1" applyAlignment="1" applyProtection="1">
      <alignment horizontal="left" vertical="center" indent="2"/>
      <protection locked="0"/>
    </xf>
    <xf numFmtId="14" fontId="2" fillId="33" borderId="10" xfId="0" applyNumberFormat="1" applyFont="1" applyFill="1" applyBorder="1" applyAlignment="1" applyProtection="1">
      <alignment horizontal="left" vertical="center" indent="2"/>
      <protection locked="0"/>
    </xf>
    <xf numFmtId="0" fontId="4" fillId="0" borderId="10" xfId="0" applyFont="1" applyBorder="1" applyAlignment="1" applyProtection="1">
      <alignment horizontal="left" wrapText="1"/>
      <protection/>
    </xf>
    <xf numFmtId="0" fontId="4" fillId="0" borderId="31" xfId="0" applyFont="1" applyBorder="1" applyAlignment="1" applyProtection="1">
      <alignment horizontal="left" wrapText="1"/>
      <protection/>
    </xf>
    <xf numFmtId="14" fontId="2" fillId="33" borderId="10" xfId="0" applyNumberFormat="1" applyFont="1" applyFill="1" applyBorder="1" applyAlignment="1" applyProtection="1">
      <alignment horizontal="center" vertical="center"/>
      <protection locked="0"/>
    </xf>
    <xf numFmtId="0" fontId="2" fillId="0" borderId="0" xfId="0" applyFont="1" applyAlignment="1" applyProtection="1">
      <alignment vertical="center"/>
      <protection/>
    </xf>
    <xf numFmtId="0" fontId="15" fillId="0" borderId="0" xfId="0" applyFont="1" applyAlignment="1" applyProtection="1">
      <alignment vertical="center"/>
      <protection/>
    </xf>
    <xf numFmtId="0" fontId="56" fillId="0" borderId="0" xfId="0" applyFont="1" applyAlignment="1" applyProtection="1">
      <alignment vertical="center"/>
      <protection/>
    </xf>
    <xf numFmtId="0" fontId="7" fillId="0" borderId="0" xfId="0" applyFont="1" applyAlignment="1" applyProtection="1">
      <alignment vertical="center"/>
      <protection/>
    </xf>
    <xf numFmtId="2" fontId="7" fillId="0" borderId="0" xfId="0" applyNumberFormat="1" applyFont="1" applyAlignment="1" applyProtection="1">
      <alignment vertical="center"/>
      <protection/>
    </xf>
    <xf numFmtId="0" fontId="0" fillId="0" borderId="0" xfId="0" applyBorder="1" applyAlignment="1" applyProtection="1">
      <alignment vertical="center"/>
      <protection/>
    </xf>
    <xf numFmtId="0" fontId="7" fillId="0" borderId="0" xfId="0" applyFont="1" applyBorder="1" applyAlignment="1" applyProtection="1">
      <alignment vertical="center"/>
      <protection/>
    </xf>
    <xf numFmtId="2" fontId="7" fillId="0" borderId="0" xfId="0" applyNumberFormat="1" applyFont="1" applyBorder="1" applyAlignment="1" applyProtection="1">
      <alignment vertical="center"/>
      <protection/>
    </xf>
    <xf numFmtId="0" fontId="8" fillId="0" borderId="0" xfId="0" applyFont="1" applyBorder="1" applyAlignment="1" applyProtection="1">
      <alignment vertical="center"/>
      <protection/>
    </xf>
    <xf numFmtId="2" fontId="8" fillId="0" borderId="0" xfId="0" applyNumberFormat="1" applyFont="1" applyBorder="1" applyAlignment="1" applyProtection="1">
      <alignment vertical="center"/>
      <protection/>
    </xf>
    <xf numFmtId="0" fontId="2" fillId="0" borderId="0" xfId="0" applyFont="1" applyBorder="1" applyAlignment="1" applyProtection="1">
      <alignment vertical="center" wrapText="1"/>
      <protection/>
    </xf>
    <xf numFmtId="0" fontId="8" fillId="0" borderId="0" xfId="0" applyFont="1" applyAlignment="1" applyProtection="1">
      <alignment vertical="center"/>
      <protection/>
    </xf>
    <xf numFmtId="2" fontId="8" fillId="0" borderId="0" xfId="0" applyNumberFormat="1" applyFont="1" applyAlignment="1" applyProtection="1">
      <alignment vertical="center"/>
      <protection/>
    </xf>
    <xf numFmtId="14" fontId="2" fillId="0" borderId="3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0" fillId="0" borderId="0" xfId="0" applyFont="1" applyAlignment="1" applyProtection="1">
      <alignment horizontal="center" vertical="center"/>
      <protection/>
    </xf>
    <xf numFmtId="10" fontId="0" fillId="0" borderId="0" xfId="0" applyNumberFormat="1" applyFont="1" applyAlignment="1" applyProtection="1">
      <alignment horizontal="center" vertical="center"/>
      <protection/>
    </xf>
    <xf numFmtId="0" fontId="0" fillId="0" borderId="0" xfId="0" applyAlignment="1" applyProtection="1">
      <alignment vertical="center" wrapText="1"/>
      <protection/>
    </xf>
    <xf numFmtId="0" fontId="0" fillId="0" borderId="0" xfId="0" applyFont="1" applyAlignment="1" applyProtection="1">
      <alignment horizontal="center" vertical="center" wrapText="1"/>
      <protection/>
    </xf>
    <xf numFmtId="10" fontId="0" fillId="0" borderId="0" xfId="0" applyNumberFormat="1" applyFont="1" applyAlignment="1" applyProtection="1">
      <alignment horizontal="center" vertical="center" wrapText="1"/>
      <protection/>
    </xf>
    <xf numFmtId="0" fontId="7" fillId="0" borderId="0" xfId="0" applyFont="1" applyAlignment="1" applyProtection="1">
      <alignment vertical="center" wrapText="1"/>
      <protection/>
    </xf>
    <xf numFmtId="2" fontId="7" fillId="0" borderId="0" xfId="0" applyNumberFormat="1" applyFont="1" applyAlignment="1" applyProtection="1">
      <alignment vertical="center" wrapText="1"/>
      <protection/>
    </xf>
    <xf numFmtId="0" fontId="9" fillId="0" borderId="0" xfId="0" applyFont="1" applyBorder="1" applyAlignment="1" applyProtection="1">
      <alignment vertical="center"/>
      <protection/>
    </xf>
    <xf numFmtId="10" fontId="0" fillId="0" borderId="0" xfId="52" applyNumberFormat="1" applyFont="1" applyAlignment="1" applyProtection="1">
      <alignment horizontal="center" vertical="center"/>
      <protection/>
    </xf>
    <xf numFmtId="10" fontId="4" fillId="0" borderId="0" xfId="0" applyNumberFormat="1" applyFont="1" applyAlignment="1" applyProtection="1">
      <alignment horizontal="center" vertical="center"/>
      <protection/>
    </xf>
    <xf numFmtId="10" fontId="13" fillId="0" borderId="0" xfId="0" applyNumberFormat="1" applyFont="1" applyAlignment="1" applyProtection="1">
      <alignment horizontal="center" vertical="center"/>
      <protection/>
    </xf>
    <xf numFmtId="10" fontId="14" fillId="0" borderId="0" xfId="0" applyNumberFormat="1" applyFont="1" applyAlignment="1" applyProtection="1">
      <alignment horizontal="center" vertical="center"/>
      <protection/>
    </xf>
    <xf numFmtId="10" fontId="14" fillId="0" borderId="0" xfId="52" applyNumberFormat="1" applyFont="1" applyAlignment="1" applyProtection="1">
      <alignment horizontal="center" vertical="center"/>
      <protection/>
    </xf>
    <xf numFmtId="10" fontId="0" fillId="0" borderId="0" xfId="52" applyNumberFormat="1" applyFont="1" applyAlignment="1" applyProtection="1">
      <alignment vertical="center"/>
      <protection/>
    </xf>
    <xf numFmtId="0" fontId="9" fillId="0" borderId="0" xfId="0" applyFont="1" applyAlignment="1" applyProtection="1">
      <alignment vertical="center"/>
      <protection/>
    </xf>
    <xf numFmtId="0" fontId="4" fillId="0" borderId="33" xfId="0" applyFont="1" applyBorder="1" applyAlignment="1" applyProtection="1">
      <alignment horizontal="right" vertical="center"/>
      <protection/>
    </xf>
    <xf numFmtId="0" fontId="4" fillId="0" borderId="33" xfId="0" applyFont="1" applyFill="1" applyBorder="1" applyAlignment="1" applyProtection="1">
      <alignment vertical="center"/>
      <protection/>
    </xf>
    <xf numFmtId="0" fontId="4" fillId="0" borderId="0" xfId="0" applyFont="1" applyAlignment="1" applyProtection="1">
      <alignment horizontal="right" vertical="center"/>
      <protection/>
    </xf>
    <xf numFmtId="0" fontId="4" fillId="0" borderId="0" xfId="0" applyFont="1" applyAlignment="1" applyProtection="1">
      <alignment vertical="center"/>
      <protection/>
    </xf>
    <xf numFmtId="0" fontId="4" fillId="0" borderId="0" xfId="0" applyFont="1" applyAlignment="1" applyProtection="1">
      <alignment horizontal="center" vertical="center"/>
      <protection/>
    </xf>
    <xf numFmtId="0" fontId="0" fillId="0" borderId="34" xfId="0" applyBorder="1" applyAlignment="1" applyProtection="1">
      <alignment vertical="center"/>
      <protection/>
    </xf>
    <xf numFmtId="0" fontId="4" fillId="0" borderId="33" xfId="0" applyFont="1" applyBorder="1" applyAlignment="1" applyProtection="1">
      <alignment vertical="center"/>
      <protection/>
    </xf>
    <xf numFmtId="0" fontId="4" fillId="0" borderId="35" xfId="0" applyFont="1" applyFill="1" applyBorder="1" applyAlignment="1" applyProtection="1">
      <alignment horizontal="left" vertical="center" wrapText="1"/>
      <protection/>
    </xf>
    <xf numFmtId="0" fontId="4" fillId="0" borderId="36" xfId="0" applyFont="1" applyFill="1" applyBorder="1" applyAlignment="1" applyProtection="1">
      <alignment horizontal="left" vertical="center" wrapText="1"/>
      <protection/>
    </xf>
    <xf numFmtId="0" fontId="4" fillId="0" borderId="37" xfId="0" applyFont="1" applyFill="1" applyBorder="1" applyAlignment="1" applyProtection="1">
      <alignment horizontal="left" vertical="center" wrapText="1"/>
      <protection/>
    </xf>
    <xf numFmtId="0" fontId="0" fillId="0" borderId="0" xfId="0" applyAlignment="1" applyProtection="1">
      <alignment/>
      <protection locked="0"/>
    </xf>
    <xf numFmtId="0" fontId="4" fillId="0" borderId="0" xfId="0" applyFont="1" applyBorder="1" applyAlignment="1" applyProtection="1">
      <alignment vertical="center"/>
      <protection locked="0"/>
    </xf>
    <xf numFmtId="0" fontId="4" fillId="0" borderId="33" xfId="0" applyFont="1" applyBorder="1" applyAlignment="1" applyProtection="1">
      <alignment vertical="center"/>
      <protection locked="0"/>
    </xf>
    <xf numFmtId="0" fontId="0" fillId="0" borderId="33" xfId="0" applyBorder="1" applyAlignment="1" applyProtection="1">
      <alignment/>
      <protection locked="0"/>
    </xf>
    <xf numFmtId="0" fontId="0" fillId="0" borderId="0" xfId="0" applyAlignment="1" applyProtection="1">
      <alignment/>
      <protection/>
    </xf>
    <xf numFmtId="0" fontId="0" fillId="0" borderId="0" xfId="0" applyFont="1" applyAlignment="1" applyProtection="1">
      <alignment/>
      <protection/>
    </xf>
    <xf numFmtId="0" fontId="16" fillId="0" borderId="0" xfId="0" applyFont="1" applyFill="1" applyBorder="1" applyAlignment="1" applyProtection="1">
      <alignment horizontal="center" vertical="center" wrapText="1"/>
      <protection/>
    </xf>
    <xf numFmtId="1" fontId="2" fillId="0" borderId="0" xfId="0" applyNumberFormat="1" applyFont="1" applyFill="1" applyBorder="1" applyAlignment="1" applyProtection="1">
      <alignment horizontal="left" vertical="center"/>
      <protection/>
    </xf>
    <xf numFmtId="1" fontId="2" fillId="33" borderId="10" xfId="0" applyNumberFormat="1" applyFont="1" applyFill="1" applyBorder="1" applyAlignment="1" applyProtection="1">
      <alignment horizontal="left" vertical="center" indent="2"/>
      <protection/>
    </xf>
    <xf numFmtId="1" fontId="2" fillId="0" borderId="0" xfId="0" applyNumberFormat="1" applyFont="1" applyFill="1" applyBorder="1" applyAlignment="1" applyProtection="1">
      <alignment vertical="center"/>
      <protection/>
    </xf>
    <xf numFmtId="1" fontId="2" fillId="33" borderId="0" xfId="0" applyNumberFormat="1" applyFont="1" applyFill="1" applyBorder="1" applyAlignment="1" applyProtection="1">
      <alignment vertical="center"/>
      <protection/>
    </xf>
    <xf numFmtId="1" fontId="2" fillId="33" borderId="10" xfId="0" applyNumberFormat="1" applyFont="1" applyFill="1" applyBorder="1" applyAlignment="1" applyProtection="1">
      <alignment horizontal="left" vertical="center" wrapText="1" indent="2"/>
      <protection/>
    </xf>
    <xf numFmtId="0" fontId="0" fillId="0" borderId="0" xfId="0" applyFont="1" applyFill="1" applyBorder="1" applyAlignment="1" applyProtection="1">
      <alignment/>
      <protection/>
    </xf>
    <xf numFmtId="10" fontId="2" fillId="0" borderId="0" xfId="0" applyNumberFormat="1" applyFont="1" applyFill="1" applyBorder="1" applyAlignment="1" applyProtection="1">
      <alignment horizontal="center" vertical="center"/>
      <protection/>
    </xf>
    <xf numFmtId="10" fontId="2" fillId="33" borderId="10" xfId="52" applyNumberFormat="1" applyFont="1" applyFill="1" applyBorder="1" applyAlignment="1" applyProtection="1">
      <alignment horizontal="center" vertical="center"/>
      <protection/>
    </xf>
    <xf numFmtId="0" fontId="0" fillId="0" borderId="0" xfId="0" applyBorder="1" applyAlignment="1" applyProtection="1">
      <alignment/>
      <protection/>
    </xf>
    <xf numFmtId="0" fontId="5" fillId="0" borderId="0" xfId="0" applyFont="1" applyFill="1" applyBorder="1" applyAlignment="1" applyProtection="1">
      <alignment/>
      <protection/>
    </xf>
    <xf numFmtId="0" fontId="0" fillId="0" borderId="0" xfId="0" applyFont="1" applyBorder="1" applyAlignment="1" applyProtection="1">
      <alignment/>
      <protection/>
    </xf>
    <xf numFmtId="0" fontId="17" fillId="36" borderId="29" xfId="0" applyFont="1" applyFill="1" applyBorder="1" applyAlignment="1" applyProtection="1">
      <alignment horizontal="center" vertical="center" wrapText="1"/>
      <protection/>
    </xf>
    <xf numFmtId="0" fontId="4" fillId="0" borderId="38" xfId="0" applyFont="1" applyFill="1" applyBorder="1" applyAlignment="1" applyProtection="1">
      <alignment/>
      <protection/>
    </xf>
    <xf numFmtId="10" fontId="4" fillId="0" borderId="31" xfId="52" applyNumberFormat="1" applyFont="1" applyFill="1" applyBorder="1" applyAlignment="1" applyProtection="1">
      <alignment horizontal="center"/>
      <protection/>
    </xf>
    <xf numFmtId="170" fontId="4" fillId="0" borderId="39" xfId="0" applyNumberFormat="1" applyFont="1" applyFill="1" applyBorder="1" applyAlignment="1" applyProtection="1">
      <alignment horizontal="right"/>
      <protection/>
    </xf>
    <xf numFmtId="0" fontId="4" fillId="0" borderId="23" xfId="0" applyFont="1" applyFill="1" applyBorder="1" applyAlignment="1" applyProtection="1">
      <alignment/>
      <protection/>
    </xf>
    <xf numFmtId="170" fontId="4" fillId="0" borderId="10" xfId="0" applyNumberFormat="1" applyFont="1" applyFill="1" applyBorder="1" applyAlignment="1" applyProtection="1">
      <alignment horizontal="center"/>
      <protection/>
    </xf>
    <xf numFmtId="170" fontId="17" fillId="36" borderId="29" xfId="0" applyNumberFormat="1" applyFont="1" applyFill="1" applyBorder="1" applyAlignment="1" applyProtection="1">
      <alignment horizontal="center" vertical="center" wrapText="1"/>
      <protection/>
    </xf>
    <xf numFmtId="0" fontId="4" fillId="0" borderId="0" xfId="0" applyFont="1" applyBorder="1" applyAlignment="1" applyProtection="1">
      <alignment vertical="center"/>
      <protection/>
    </xf>
    <xf numFmtId="0" fontId="2" fillId="36" borderId="29" xfId="0" applyFont="1" applyFill="1" applyBorder="1" applyAlignment="1" applyProtection="1">
      <alignment horizontal="center" vertical="center" wrapText="1"/>
      <protection/>
    </xf>
    <xf numFmtId="0" fontId="0" fillId="0" borderId="0" xfId="0" applyFont="1" applyAlignment="1" applyProtection="1">
      <alignment vertical="center" wrapText="1"/>
      <protection/>
    </xf>
    <xf numFmtId="0" fontId="1" fillId="37" borderId="29" xfId="0" applyFont="1" applyFill="1" applyBorder="1" applyAlignment="1" applyProtection="1">
      <alignment/>
      <protection/>
    </xf>
    <xf numFmtId="0" fontId="4" fillId="37" borderId="29" xfId="0" applyFont="1" applyFill="1" applyBorder="1" applyAlignment="1" applyProtection="1">
      <alignment/>
      <protection/>
    </xf>
    <xf numFmtId="170" fontId="4" fillId="37" borderId="29" xfId="0" applyNumberFormat="1" applyFont="1" applyFill="1" applyBorder="1" applyAlignment="1" applyProtection="1">
      <alignment/>
      <protection/>
    </xf>
    <xf numFmtId="170" fontId="1" fillId="37" borderId="29" xfId="0" applyNumberFormat="1" applyFont="1" applyFill="1" applyBorder="1" applyAlignment="1" applyProtection="1">
      <alignment/>
      <protection/>
    </xf>
    <xf numFmtId="0" fontId="57" fillId="0" borderId="0" xfId="0" applyFont="1" applyAlignment="1" applyProtection="1">
      <alignment/>
      <protection/>
    </xf>
    <xf numFmtId="0" fontId="0" fillId="0" borderId="0" xfId="0" applyAlignment="1" applyProtection="1">
      <alignment wrapText="1"/>
      <protection/>
    </xf>
    <xf numFmtId="10" fontId="4" fillId="0" borderId="31" xfId="52" applyNumberFormat="1" applyFont="1" applyFill="1" applyBorder="1" applyAlignment="1" applyProtection="1">
      <alignment horizontal="center"/>
      <protection locked="0"/>
    </xf>
    <xf numFmtId="10" fontId="4" fillId="0" borderId="39" xfId="52" applyNumberFormat="1" applyFont="1" applyFill="1" applyBorder="1" applyAlignment="1" applyProtection="1">
      <alignment horizontal="center"/>
      <protection/>
    </xf>
    <xf numFmtId="10" fontId="4" fillId="0" borderId="10" xfId="52" applyNumberFormat="1" applyFont="1" applyFill="1" applyBorder="1" applyAlignment="1" applyProtection="1">
      <alignment horizontal="center"/>
      <protection/>
    </xf>
    <xf numFmtId="10" fontId="4" fillId="0" borderId="24" xfId="52" applyNumberFormat="1" applyFont="1" applyFill="1" applyBorder="1" applyAlignment="1" applyProtection="1">
      <alignment horizontal="center"/>
      <protection/>
    </xf>
    <xf numFmtId="0" fontId="4" fillId="0" borderId="40" xfId="0" applyFont="1" applyFill="1" applyBorder="1" applyAlignment="1" applyProtection="1">
      <alignment/>
      <protection/>
    </xf>
    <xf numFmtId="10" fontId="4" fillId="0" borderId="18" xfId="52" applyNumberFormat="1" applyFont="1" applyFill="1" applyBorder="1" applyAlignment="1" applyProtection="1">
      <alignment horizontal="center"/>
      <protection/>
    </xf>
    <xf numFmtId="10" fontId="4" fillId="0" borderId="28" xfId="52" applyNumberFormat="1" applyFont="1" applyFill="1" applyBorder="1" applyAlignment="1" applyProtection="1">
      <alignment horizontal="center"/>
      <protection/>
    </xf>
    <xf numFmtId="10" fontId="4" fillId="0" borderId="21" xfId="52" applyNumberFormat="1" applyFont="1" applyFill="1" applyBorder="1" applyAlignment="1" applyProtection="1">
      <alignment horizontal="center"/>
      <protection/>
    </xf>
    <xf numFmtId="10" fontId="4" fillId="0" borderId="19" xfId="52" applyNumberFormat="1" applyFont="1" applyFill="1" applyBorder="1" applyAlignment="1" applyProtection="1">
      <alignment horizontal="center"/>
      <protection/>
    </xf>
    <xf numFmtId="170" fontId="4" fillId="0" borderId="24" xfId="0" applyNumberFormat="1" applyFont="1" applyFill="1" applyBorder="1" applyAlignment="1" applyProtection="1">
      <alignment horizontal="center"/>
      <protection/>
    </xf>
    <xf numFmtId="170" fontId="4" fillId="0" borderId="26" xfId="0" applyNumberFormat="1" applyFont="1" applyFill="1" applyBorder="1" applyAlignment="1" applyProtection="1">
      <alignment horizontal="center"/>
      <protection/>
    </xf>
    <xf numFmtId="170" fontId="4" fillId="0" borderId="27" xfId="0" applyNumberFormat="1" applyFont="1" applyFill="1" applyBorder="1" applyAlignment="1" applyProtection="1">
      <alignment horizontal="center"/>
      <protection/>
    </xf>
    <xf numFmtId="0" fontId="6" fillId="0" borderId="0" xfId="0" applyFont="1" applyBorder="1" applyAlignment="1" applyProtection="1">
      <alignment horizontal="center" vertical="center"/>
      <protection/>
    </xf>
    <xf numFmtId="1" fontId="2" fillId="33" borderId="32" xfId="0" applyNumberFormat="1" applyFont="1" applyFill="1" applyBorder="1" applyAlignment="1" applyProtection="1">
      <alignment horizontal="center" vertical="center"/>
      <protection/>
    </xf>
    <xf numFmtId="1" fontId="2" fillId="33" borderId="41" xfId="0" applyNumberFormat="1" applyFont="1" applyFill="1" applyBorder="1" applyAlignment="1" applyProtection="1">
      <alignment horizontal="center" vertical="center"/>
      <protection/>
    </xf>
    <xf numFmtId="1" fontId="2" fillId="33" borderId="42" xfId="0" applyNumberFormat="1" applyFont="1" applyFill="1" applyBorder="1" applyAlignment="1" applyProtection="1">
      <alignment horizontal="center" vertical="center"/>
      <protection/>
    </xf>
    <xf numFmtId="1" fontId="2" fillId="33" borderId="32" xfId="0" applyNumberFormat="1" applyFont="1" applyFill="1" applyBorder="1" applyAlignment="1" applyProtection="1" quotePrefix="1">
      <alignment horizontal="center" vertical="center"/>
      <protection/>
    </xf>
    <xf numFmtId="10" fontId="2" fillId="0" borderId="43" xfId="0" applyNumberFormat="1" applyFont="1" applyBorder="1" applyAlignment="1" applyProtection="1">
      <alignment horizontal="center"/>
      <protection/>
    </xf>
    <xf numFmtId="10" fontId="2" fillId="0" borderId="44" xfId="0" applyNumberFormat="1" applyFont="1" applyBorder="1" applyAlignment="1" applyProtection="1">
      <alignment horizontal="center"/>
      <protection/>
    </xf>
    <xf numFmtId="10" fontId="2" fillId="0" borderId="45" xfId="0" applyNumberFormat="1" applyFont="1" applyBorder="1" applyAlignment="1" applyProtection="1">
      <alignment horizontal="center"/>
      <protection/>
    </xf>
    <xf numFmtId="14" fontId="2" fillId="33" borderId="32" xfId="0" applyNumberFormat="1" applyFont="1" applyFill="1" applyBorder="1" applyAlignment="1" applyProtection="1">
      <alignment horizontal="center" vertical="center"/>
      <protection/>
    </xf>
    <xf numFmtId="0" fontId="2" fillId="33" borderId="41" xfId="0" applyNumberFormat="1" applyFont="1" applyFill="1" applyBorder="1" applyAlignment="1" applyProtection="1">
      <alignment horizontal="center" vertical="center"/>
      <protection/>
    </xf>
    <xf numFmtId="0" fontId="2" fillId="33" borderId="42" xfId="0" applyNumberFormat="1" applyFont="1" applyFill="1" applyBorder="1" applyAlignment="1" applyProtection="1">
      <alignment horizontal="center" vertical="center"/>
      <protection/>
    </xf>
    <xf numFmtId="0" fontId="10" fillId="0" borderId="46" xfId="0" applyFont="1" applyBorder="1" applyAlignment="1" applyProtection="1">
      <alignment vertical="center"/>
      <protection/>
    </xf>
    <xf numFmtId="0" fontId="10" fillId="0" borderId="47" xfId="0" applyFont="1" applyBorder="1" applyAlignment="1" applyProtection="1">
      <alignment vertical="center"/>
      <protection/>
    </xf>
    <xf numFmtId="0" fontId="3" fillId="0" borderId="0" xfId="0" applyFont="1" applyAlignment="1" applyProtection="1">
      <alignment horizontal="justify" vertical="center" wrapText="1"/>
      <protection/>
    </xf>
    <xf numFmtId="0" fontId="2" fillId="0" borderId="0" xfId="0" applyFont="1" applyAlignment="1" applyProtection="1">
      <alignment vertical="center"/>
      <protection/>
    </xf>
    <xf numFmtId="0" fontId="15" fillId="0" borderId="0" xfId="0" applyFont="1" applyAlignment="1" applyProtection="1">
      <alignment vertical="center"/>
      <protection/>
    </xf>
    <xf numFmtId="10" fontId="2" fillId="0" borderId="43" xfId="0" applyNumberFormat="1" applyFont="1" applyBorder="1" applyAlignment="1" applyProtection="1">
      <alignment horizontal="distributed" vertical="top"/>
      <protection/>
    </xf>
    <xf numFmtId="0" fontId="2" fillId="0" borderId="44" xfId="0" applyFont="1" applyBorder="1" applyAlignment="1" applyProtection="1">
      <alignment horizontal="distributed" vertical="top"/>
      <protection/>
    </xf>
    <xf numFmtId="0" fontId="2" fillId="0" borderId="45" xfId="0" applyFont="1" applyBorder="1" applyAlignment="1" applyProtection="1">
      <alignment horizontal="distributed" vertical="top"/>
      <protection/>
    </xf>
    <xf numFmtId="0" fontId="6" fillId="34" borderId="48" xfId="0" applyFont="1" applyFill="1" applyBorder="1" applyAlignment="1" applyProtection="1">
      <alignment horizontal="center" vertical="center"/>
      <protection/>
    </xf>
    <xf numFmtId="0" fontId="6" fillId="34" borderId="20" xfId="0" applyFont="1" applyFill="1" applyBorder="1" applyAlignment="1" applyProtection="1">
      <alignment vertical="center"/>
      <protection/>
    </xf>
    <xf numFmtId="0" fontId="0" fillId="0" borderId="15" xfId="0" applyBorder="1" applyAlignment="1" applyProtection="1">
      <alignment vertical="center"/>
      <protection/>
    </xf>
    <xf numFmtId="0" fontId="0" fillId="0" borderId="16" xfId="0" applyBorder="1" applyAlignment="1" applyProtection="1">
      <alignment vertical="center"/>
      <protection/>
    </xf>
    <xf numFmtId="0" fontId="6" fillId="34" borderId="49" xfId="0" applyFont="1" applyFill="1" applyBorder="1" applyAlignment="1" applyProtection="1">
      <alignment vertical="center"/>
      <protection/>
    </xf>
    <xf numFmtId="0" fontId="0" fillId="0" borderId="44" xfId="0" applyBorder="1" applyAlignment="1" applyProtection="1">
      <alignment vertical="center"/>
      <protection/>
    </xf>
    <xf numFmtId="0" fontId="0" fillId="0" borderId="45" xfId="0" applyBorder="1" applyAlignment="1" applyProtection="1">
      <alignment vertical="center"/>
      <protection/>
    </xf>
    <xf numFmtId="0" fontId="11" fillId="0" borderId="12" xfId="0" applyFont="1" applyFill="1" applyBorder="1" applyAlignment="1" applyProtection="1">
      <alignment vertical="center"/>
      <protection/>
    </xf>
    <xf numFmtId="0" fontId="12" fillId="0" borderId="12" xfId="0" applyFont="1" applyFill="1" applyBorder="1" applyAlignment="1" applyProtection="1">
      <alignment vertical="center"/>
      <protection/>
    </xf>
    <xf numFmtId="0" fontId="6" fillId="0" borderId="29" xfId="0" applyFont="1" applyBorder="1" applyAlignment="1" applyProtection="1">
      <alignment vertical="center"/>
      <protection/>
    </xf>
    <xf numFmtId="1" fontId="2" fillId="0" borderId="0" xfId="0" applyNumberFormat="1" applyFont="1" applyFill="1" applyBorder="1" applyAlignment="1" applyProtection="1">
      <alignment horizontal="left" vertical="center"/>
      <protection/>
    </xf>
    <xf numFmtId="0" fontId="18" fillId="0" borderId="0" xfId="0" applyFont="1" applyFill="1" applyBorder="1" applyAlignment="1" applyProtection="1">
      <alignment horizontal="center" vertical="center" wrapText="1"/>
      <protection/>
    </xf>
    <xf numFmtId="10" fontId="4" fillId="0" borderId="31" xfId="52" applyNumberFormat="1" applyFont="1" applyFill="1" applyBorder="1" applyAlignment="1" applyProtection="1">
      <alignment horizontal="center"/>
      <protection/>
    </xf>
    <xf numFmtId="170" fontId="4" fillId="0" borderId="31" xfId="0" applyNumberFormat="1" applyFont="1" applyFill="1" applyBorder="1" applyAlignment="1" applyProtection="1">
      <alignment horizontal="center"/>
      <protection/>
    </xf>
    <xf numFmtId="170" fontId="4" fillId="0" borderId="10" xfId="0" applyNumberFormat="1" applyFont="1" applyFill="1" applyBorder="1" applyAlignment="1" applyProtection="1">
      <alignment horizontal="center"/>
      <protection/>
    </xf>
    <xf numFmtId="0" fontId="17" fillId="36" borderId="29" xfId="0" applyFont="1" applyFill="1" applyBorder="1" applyAlignment="1" applyProtection="1">
      <alignment horizontal="center" vertical="center" wrapText="1"/>
      <protection/>
    </xf>
    <xf numFmtId="0" fontId="17" fillId="36" borderId="29" xfId="0" applyFont="1" applyFill="1" applyBorder="1" applyAlignment="1" applyProtection="1">
      <alignment horizontal="right" vertical="center" wrapText="1"/>
      <protection/>
    </xf>
    <xf numFmtId="170" fontId="17" fillId="36" borderId="29" xfId="0" applyNumberFormat="1" applyFont="1" applyFill="1" applyBorder="1" applyAlignment="1" applyProtection="1">
      <alignment horizontal="center" vertical="center" wrapText="1"/>
      <protection/>
    </xf>
    <xf numFmtId="10" fontId="17" fillId="36" borderId="29" xfId="0" applyNumberFormat="1" applyFont="1" applyFill="1" applyBorder="1" applyAlignment="1" applyProtection="1">
      <alignment horizontal="center" vertical="center" wrapText="1"/>
      <protection/>
    </xf>
    <xf numFmtId="0" fontId="2" fillId="38" borderId="50" xfId="0" applyFont="1" applyFill="1" applyBorder="1" applyAlignment="1" applyProtection="1">
      <alignment horizontal="center" vertical="center" wrapText="1"/>
      <protection/>
    </xf>
    <xf numFmtId="0" fontId="2" fillId="39" borderId="50" xfId="0" applyFont="1" applyFill="1" applyBorder="1" applyAlignment="1" applyProtection="1">
      <alignment horizontal="center" vertical="center" wrapText="1"/>
      <protection/>
    </xf>
    <xf numFmtId="0" fontId="1" fillId="37" borderId="51" xfId="0" applyFont="1" applyFill="1" applyBorder="1" applyAlignment="1" applyProtection="1">
      <alignment horizontal="right"/>
      <protection/>
    </xf>
    <xf numFmtId="0" fontId="1" fillId="37" borderId="50" xfId="0" applyFont="1" applyFill="1" applyBorder="1" applyAlignment="1" applyProtection="1">
      <alignment horizontal="right"/>
      <protection/>
    </xf>
    <xf numFmtId="0" fontId="4" fillId="0" borderId="35" xfId="0" applyFont="1" applyFill="1" applyBorder="1" applyAlignment="1" applyProtection="1">
      <alignment horizontal="center" vertical="center"/>
      <protection/>
    </xf>
    <xf numFmtId="0" fontId="4" fillId="0" borderId="36" xfId="0" applyFont="1" applyFill="1" applyBorder="1" applyAlignment="1" applyProtection="1">
      <alignment horizontal="center" vertical="center"/>
      <protection/>
    </xf>
    <xf numFmtId="0" fontId="4" fillId="0" borderId="37" xfId="0" applyFont="1" applyFill="1" applyBorder="1" applyAlignment="1" applyProtection="1">
      <alignment horizontal="center" vertical="center"/>
      <protection/>
    </xf>
    <xf numFmtId="0" fontId="4" fillId="0" borderId="52" xfId="0" applyFont="1" applyBorder="1" applyAlignment="1" applyProtection="1">
      <alignment horizontal="center" vertical="center"/>
      <protection/>
    </xf>
    <xf numFmtId="0" fontId="4" fillId="0" borderId="53" xfId="0" applyFont="1" applyBorder="1" applyAlignment="1" applyProtection="1">
      <alignment horizontal="center" vertical="center"/>
      <protection/>
    </xf>
    <xf numFmtId="0" fontId="4" fillId="0" borderId="54" xfId="0" applyFont="1" applyBorder="1" applyAlignment="1" applyProtection="1">
      <alignment horizontal="center" vertical="center"/>
      <protection/>
    </xf>
    <xf numFmtId="170" fontId="4" fillId="0" borderId="35" xfId="0" applyNumberFormat="1" applyFont="1" applyFill="1" applyBorder="1" applyAlignment="1" applyProtection="1">
      <alignment horizontal="center" vertical="center"/>
      <protection/>
    </xf>
    <xf numFmtId="170" fontId="4" fillId="0" borderId="36" xfId="0" applyNumberFormat="1" applyFont="1" applyFill="1" applyBorder="1" applyAlignment="1" applyProtection="1">
      <alignment horizontal="center" vertical="center"/>
      <protection/>
    </xf>
    <xf numFmtId="170" fontId="4" fillId="0" borderId="37" xfId="0" applyNumberFormat="1" applyFont="1" applyFill="1" applyBorder="1" applyAlignment="1" applyProtection="1">
      <alignment horizontal="center" vertical="center"/>
      <protection/>
    </xf>
    <xf numFmtId="170" fontId="4" fillId="0" borderId="35" xfId="0" applyNumberFormat="1" applyFont="1" applyFill="1" applyBorder="1" applyAlignment="1" applyProtection="1">
      <alignment horizontal="center" vertical="center"/>
      <protection locked="0"/>
    </xf>
    <xf numFmtId="170" fontId="4" fillId="0" borderId="36" xfId="0" applyNumberFormat="1" applyFont="1" applyFill="1" applyBorder="1" applyAlignment="1" applyProtection="1">
      <alignment horizontal="center" vertical="center"/>
      <protection locked="0"/>
    </xf>
    <xf numFmtId="170" fontId="4" fillId="0" borderId="37" xfId="0" applyNumberFormat="1" applyFont="1" applyFill="1" applyBorder="1" applyAlignment="1" applyProtection="1">
      <alignment horizontal="center" vertical="center"/>
      <protection locked="0"/>
    </xf>
    <xf numFmtId="170" fontId="4" fillId="0" borderId="55" xfId="0" applyNumberFormat="1" applyFont="1" applyFill="1" applyBorder="1" applyAlignment="1" applyProtection="1">
      <alignment horizontal="center" vertical="center"/>
      <protection/>
    </xf>
    <xf numFmtId="170" fontId="4" fillId="0" borderId="56" xfId="0" applyNumberFormat="1" applyFont="1" applyFill="1" applyBorder="1" applyAlignment="1" applyProtection="1">
      <alignment horizontal="center" vertical="center"/>
      <protection/>
    </xf>
    <xf numFmtId="170" fontId="4" fillId="0" borderId="57" xfId="0" applyNumberFormat="1" applyFont="1" applyFill="1" applyBorder="1" applyAlignment="1" applyProtection="1">
      <alignment horizontal="center" vertical="center"/>
      <protection/>
    </xf>
    <xf numFmtId="0" fontId="17" fillId="36" borderId="29" xfId="0" applyFont="1" applyFill="1" applyBorder="1" applyAlignment="1" applyProtection="1">
      <alignment horizontal="right" vertical="center" wrapText="1" indent="2"/>
      <protection/>
    </xf>
    <xf numFmtId="0" fontId="4" fillId="0" borderId="10" xfId="0" applyFont="1" applyBorder="1" applyAlignment="1" applyProtection="1">
      <alignment horizontal="left" wrapText="1" indent="2"/>
      <protection/>
    </xf>
    <xf numFmtId="0" fontId="4" fillId="0" borderId="18" xfId="0" applyFont="1" applyBorder="1" applyAlignment="1" applyProtection="1">
      <alignment horizontal="left" wrapText="1" indent="2"/>
      <protection/>
    </xf>
    <xf numFmtId="0" fontId="4" fillId="0" borderId="31" xfId="0" applyFont="1" applyBorder="1" applyAlignment="1" applyProtection="1">
      <alignment horizontal="left" wrapText="1" indent="2"/>
      <protection/>
    </xf>
    <xf numFmtId="170" fontId="4" fillId="0" borderId="58" xfId="0" applyNumberFormat="1" applyFont="1" applyFill="1" applyBorder="1" applyAlignment="1" applyProtection="1">
      <alignment horizontal="center"/>
      <protection/>
    </xf>
    <xf numFmtId="170" fontId="4" fillId="0" borderId="26" xfId="0" applyNumberFormat="1" applyFont="1" applyFill="1" applyBorder="1" applyAlignment="1" applyProtection="1">
      <alignment horizontal="center"/>
      <protection/>
    </xf>
    <xf numFmtId="170" fontId="4" fillId="0" borderId="18" xfId="0" applyNumberFormat="1" applyFont="1" applyFill="1" applyBorder="1" applyAlignment="1" applyProtection="1">
      <alignment horizontal="center"/>
      <protection/>
    </xf>
    <xf numFmtId="10" fontId="4" fillId="0" borderId="59" xfId="52" applyNumberFormat="1" applyFont="1" applyFill="1" applyBorder="1" applyAlignment="1" applyProtection="1">
      <alignment horizontal="center"/>
      <protection/>
    </xf>
    <xf numFmtId="10" fontId="4" fillId="0" borderId="21" xfId="52" applyNumberFormat="1" applyFont="1" applyFill="1" applyBorder="1" applyAlignment="1" applyProtection="1">
      <alignment horizontal="center"/>
      <protection/>
    </xf>
    <xf numFmtId="170" fontId="4" fillId="0" borderId="42" xfId="0" applyNumberFormat="1" applyFont="1" applyFill="1" applyBorder="1" applyAlignment="1" applyProtection="1">
      <alignment horizontal="center"/>
      <protection/>
    </xf>
  </cellXfs>
  <cellStyles count="5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2" xfId="48"/>
    <cellStyle name="Normal 3" xfId="49"/>
    <cellStyle name="Normal 4" xfId="50"/>
    <cellStyle name="Nota" xfId="51"/>
    <cellStyle name="Percent" xfId="52"/>
    <cellStyle name="Porcentagem 3" xfId="53"/>
    <cellStyle name="Saída" xfId="54"/>
    <cellStyle name="Comma [0]" xfId="55"/>
    <cellStyle name="Separador de milhares 2" xfId="56"/>
    <cellStyle name="Texto de Aviso" xfId="57"/>
    <cellStyle name="Texto Explicativo" xfId="58"/>
    <cellStyle name="Título" xfId="59"/>
    <cellStyle name="Título 1" xfId="60"/>
    <cellStyle name="Título 2" xfId="61"/>
    <cellStyle name="Título 3" xfId="62"/>
    <cellStyle name="Título 4" xfId="63"/>
    <cellStyle name="Total" xfId="64"/>
    <cellStyle name="Comma" xfId="65"/>
  </cellStyles>
  <dxfs count="31">
    <dxf>
      <font>
        <b/>
        <i/>
      </font>
      <border>
        <left style="hair"/>
        <right>
          <color indexed="63"/>
        </right>
        <top style="hair"/>
        <bottom style="hair"/>
      </border>
    </dxf>
    <dxf>
      <font>
        <b/>
        <i val="0"/>
      </font>
      <fill>
        <patternFill>
          <bgColor indexed="22"/>
        </patternFill>
      </fill>
      <border>
        <left style="hair"/>
        <right>
          <color indexed="63"/>
        </right>
        <top style="hair"/>
        <bottom style="hair"/>
      </border>
    </dxf>
    <dxf>
      <border>
        <left style="hair"/>
        <right>
          <color indexed="63"/>
        </right>
        <top style="hair"/>
        <bottom style="hair"/>
      </border>
    </dxf>
    <dxf>
      <font>
        <b/>
        <i/>
      </font>
      <border>
        <left style="hair"/>
        <right>
          <color indexed="63"/>
        </right>
        <top style="hair"/>
        <bottom style="hair"/>
      </border>
    </dxf>
    <dxf>
      <font>
        <b/>
        <i val="0"/>
      </font>
      <fill>
        <patternFill>
          <bgColor indexed="22"/>
        </patternFill>
      </fill>
      <border>
        <left style="hair"/>
        <right>
          <color indexed="63"/>
        </right>
        <top style="hair"/>
        <bottom style="hair"/>
      </border>
    </dxf>
    <dxf>
      <border>
        <left style="hair"/>
        <right>
          <color indexed="63"/>
        </right>
        <top style="hair"/>
        <bottom style="hair"/>
      </border>
    </dxf>
    <dxf>
      <font>
        <b/>
        <i/>
      </font>
      <border>
        <left style="hair"/>
        <right>
          <color indexed="63"/>
        </right>
        <top style="hair"/>
        <bottom style="hair"/>
      </border>
    </dxf>
    <dxf>
      <font>
        <b/>
        <i val="0"/>
      </font>
      <fill>
        <patternFill>
          <bgColor indexed="22"/>
        </patternFill>
      </fill>
      <border>
        <left style="hair"/>
        <right>
          <color indexed="63"/>
        </right>
        <top style="hair"/>
        <bottom style="hair"/>
      </border>
    </dxf>
    <dxf>
      <border>
        <left style="hair"/>
        <right>
          <color indexed="63"/>
        </right>
        <top style="hair"/>
        <bottom style="hair"/>
      </border>
    </dxf>
    <dxf>
      <font>
        <b/>
        <i/>
      </font>
      <border>
        <left style="hair"/>
        <right>
          <color indexed="63"/>
        </right>
        <top style="hair"/>
        <bottom style="hair"/>
      </border>
    </dxf>
    <dxf>
      <font>
        <b/>
        <i val="0"/>
      </font>
      <fill>
        <patternFill>
          <bgColor indexed="22"/>
        </patternFill>
      </fill>
      <border>
        <left style="hair"/>
        <right>
          <color indexed="63"/>
        </right>
        <top style="hair"/>
        <bottom style="hair"/>
      </border>
    </dxf>
    <dxf>
      <border>
        <left style="hair"/>
        <right>
          <color indexed="63"/>
        </right>
        <top style="hair"/>
        <bottom style="hair"/>
      </border>
    </dxf>
    <dxf>
      <font>
        <b val="0"/>
        <i val="0"/>
        <color auto="1"/>
      </font>
    </dxf>
    <dxf>
      <font>
        <b val="0"/>
        <i val="0"/>
        <color auto="1"/>
      </font>
      <fill>
        <patternFill>
          <bgColor indexed="42"/>
        </patternFill>
      </fill>
      <border>
        <left style="thin"/>
        <right style="hair"/>
        <top style="hair"/>
        <bottom style="thin"/>
      </border>
    </dxf>
    <dxf>
      <font>
        <b/>
        <i val="0"/>
        <color auto="1"/>
      </font>
      <fill>
        <patternFill>
          <bgColor indexed="42"/>
        </patternFill>
      </fill>
      <border>
        <left style="hair"/>
        <right style="thin"/>
        <top style="hair"/>
        <bottom style="thin"/>
      </border>
    </dxf>
    <dxf>
      <font>
        <color auto="1"/>
      </font>
    </dxf>
    <dxf>
      <font>
        <b/>
        <i val="0"/>
        <color auto="1"/>
      </font>
      <border>
        <left style="thin"/>
        <right style="thin"/>
        <top style="thin"/>
        <bottom style="thin"/>
      </border>
    </dxf>
    <dxf>
      <font>
        <b/>
        <i val="0"/>
      </font>
    </dxf>
    <dxf>
      <font>
        <b val="0"/>
        <i val="0"/>
      </font>
    </dxf>
    <dxf>
      <font>
        <b/>
        <i val="0"/>
      </font>
    </dxf>
    <dxf>
      <font>
        <b val="0"/>
        <i val="0"/>
      </font>
    </dxf>
    <dxf>
      <font>
        <color indexed="9"/>
      </font>
    </dxf>
    <dxf/>
    <dxf/>
    <dxf>
      <font>
        <b/>
        <i val="0"/>
        <color auto="1"/>
      </font>
      <fill>
        <patternFill>
          <bgColor indexed="26"/>
        </patternFill>
      </fill>
    </dxf>
    <dxf>
      <font>
        <b/>
        <i val="0"/>
        <color auto="1"/>
      </font>
      <border>
        <left style="thin">
          <color rgb="FF000000"/>
        </left>
        <right style="thin">
          <color rgb="FF000000"/>
        </right>
        <top style="thin"/>
        <bottom style="thin">
          <color rgb="FF000000"/>
        </bottom>
      </border>
    </dxf>
    <dxf>
      <font>
        <b/>
        <i val="0"/>
        <color auto="1"/>
      </font>
      <fill>
        <patternFill>
          <bgColor rgb="FFCCFFCC"/>
        </patternFill>
      </fill>
      <border>
        <left style="hair">
          <color rgb="FF000000"/>
        </left>
        <right style="thin">
          <color rgb="FF000000"/>
        </right>
        <top style="hair"/>
        <bottom style="thin">
          <color rgb="FF000000"/>
        </bottom>
      </border>
    </dxf>
    <dxf>
      <font>
        <b val="0"/>
        <i val="0"/>
        <color auto="1"/>
      </font>
      <fill>
        <patternFill>
          <bgColor rgb="FFCCFFCC"/>
        </patternFill>
      </fill>
      <border>
        <left style="thin">
          <color rgb="FF000000"/>
        </left>
        <right style="hair">
          <color rgb="FF000000"/>
        </right>
        <top style="hair"/>
        <bottom style="thin">
          <color rgb="FF000000"/>
        </bottom>
      </border>
    </dxf>
    <dxf>
      <border>
        <left style="hair">
          <color rgb="FF000000"/>
        </left>
        <right>
          <color rgb="FF000000"/>
        </right>
        <top style="hair"/>
        <bottom style="hair">
          <color rgb="FF000000"/>
        </bottom>
      </border>
    </dxf>
    <dxf>
      <font>
        <b/>
        <i val="0"/>
      </font>
      <fill>
        <patternFill>
          <bgColor rgb="FFC0C0C0"/>
        </patternFill>
      </fill>
      <border>
        <left style="hair">
          <color rgb="FF000000"/>
        </left>
        <right>
          <color rgb="FF000000"/>
        </right>
        <top style="hair"/>
        <bottom style="hair">
          <color rgb="FF000000"/>
        </bottom>
      </border>
    </dxf>
    <dxf>
      <font>
        <b/>
        <i/>
      </font>
      <border>
        <left style="hair">
          <color rgb="FF000000"/>
        </left>
        <right>
          <color rgb="FF000000"/>
        </right>
        <top style="hai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T46"/>
  <sheetViews>
    <sheetView view="pageBreakPreview" zoomScaleSheetLayoutView="100" zoomScalePageLayoutView="0" workbookViewId="0" topLeftCell="A16">
      <selection activeCell="C9" sqref="C9:F9"/>
    </sheetView>
  </sheetViews>
  <sheetFormatPr defaultColWidth="9.140625" defaultRowHeight="12.75"/>
  <cols>
    <col min="1" max="1" width="1.7109375" style="34" customWidth="1"/>
    <col min="2" max="2" width="24.421875" style="34" bestFit="1" customWidth="1"/>
    <col min="3" max="5" width="10.7109375" style="34" customWidth="1"/>
    <col min="6" max="6" width="17.7109375" style="18" customWidth="1"/>
    <col min="7" max="7" width="9.140625" style="34" customWidth="1"/>
    <col min="8" max="8" width="11.28125" style="34" hidden="1" customWidth="1"/>
    <col min="9" max="9" width="12.8515625" style="34" hidden="1" customWidth="1"/>
    <col min="10" max="10" width="11.7109375" style="34" hidden="1" customWidth="1"/>
    <col min="11" max="11" width="0" style="34" hidden="1" customWidth="1"/>
    <col min="12" max="18" width="9.140625" style="34" customWidth="1"/>
    <col min="19" max="19" width="9.140625" style="46" customWidth="1"/>
    <col min="20" max="20" width="9.140625" style="47" customWidth="1"/>
    <col min="21" max="16384" width="9.140625" style="34" customWidth="1"/>
  </cols>
  <sheetData>
    <row r="1" ht="35.25" customHeight="1">
      <c r="B1" s="45" t="s">
        <v>41</v>
      </c>
    </row>
    <row r="2" spans="2:20" s="48" customFormat="1" ht="32.25" customHeight="1">
      <c r="B2" s="129" t="s">
        <v>1</v>
      </c>
      <c r="C2" s="129"/>
      <c r="D2" s="129"/>
      <c r="E2" s="129"/>
      <c r="F2" s="129"/>
      <c r="S2" s="49"/>
      <c r="T2" s="50"/>
    </row>
    <row r="3" spans="2:20" s="8" customFormat="1" ht="12.75">
      <c r="B3" s="8" t="s">
        <v>37</v>
      </c>
      <c r="C3" s="130" t="s">
        <v>97</v>
      </c>
      <c r="D3" s="131"/>
      <c r="E3" s="131"/>
      <c r="F3" s="132"/>
      <c r="S3" s="51"/>
      <c r="T3" s="52"/>
    </row>
    <row r="4" spans="2:20" s="8" customFormat="1" ht="12.75">
      <c r="B4" s="8" t="s">
        <v>2</v>
      </c>
      <c r="C4" s="130" t="s">
        <v>38</v>
      </c>
      <c r="D4" s="131"/>
      <c r="E4" s="131"/>
      <c r="F4" s="132"/>
      <c r="S4" s="51"/>
      <c r="T4" s="52"/>
    </row>
    <row r="5" spans="2:20" s="8" customFormat="1" ht="12.75">
      <c r="B5" s="53" t="s">
        <v>3</v>
      </c>
      <c r="C5" s="130" t="s">
        <v>104</v>
      </c>
      <c r="D5" s="131"/>
      <c r="E5" s="131"/>
      <c r="F5" s="132"/>
      <c r="S5" s="51"/>
      <c r="T5" s="52"/>
    </row>
    <row r="6" spans="2:20" s="43" customFormat="1" ht="13.5" customHeight="1">
      <c r="B6" s="43" t="s">
        <v>42</v>
      </c>
      <c r="C6" s="133" t="s">
        <v>99</v>
      </c>
      <c r="D6" s="131"/>
      <c r="E6" s="131"/>
      <c r="F6" s="132"/>
      <c r="S6" s="54"/>
      <c r="T6" s="55"/>
    </row>
    <row r="7" spans="2:20" s="43" customFormat="1" ht="13.5" customHeight="1">
      <c r="B7" s="43" t="s">
        <v>43</v>
      </c>
      <c r="C7" s="130" t="s">
        <v>39</v>
      </c>
      <c r="D7" s="131"/>
      <c r="E7" s="131"/>
      <c r="F7" s="132"/>
      <c r="S7" s="54"/>
      <c r="T7" s="55"/>
    </row>
    <row r="8" spans="2:20" s="43" customFormat="1" ht="13.5" customHeight="1">
      <c r="B8" s="43" t="s">
        <v>40</v>
      </c>
      <c r="C8" s="130" t="s">
        <v>39</v>
      </c>
      <c r="D8" s="131"/>
      <c r="E8" s="131"/>
      <c r="F8" s="132"/>
      <c r="S8" s="54"/>
      <c r="T8" s="55"/>
    </row>
    <row r="9" spans="2:20" s="43" customFormat="1" ht="12.75">
      <c r="B9" s="43" t="s">
        <v>44</v>
      </c>
      <c r="C9" s="137">
        <v>43656</v>
      </c>
      <c r="D9" s="138"/>
      <c r="E9" s="138"/>
      <c r="F9" s="139"/>
      <c r="S9" s="54"/>
      <c r="T9" s="55"/>
    </row>
    <row r="10" spans="3:20" s="43" customFormat="1" ht="12.75">
      <c r="C10" s="56"/>
      <c r="D10" s="57"/>
      <c r="E10" s="57"/>
      <c r="F10" s="57"/>
      <c r="S10" s="54"/>
      <c r="T10" s="55"/>
    </row>
    <row r="11" spans="2:20" s="43" customFormat="1" ht="24.75" customHeight="1">
      <c r="B11" s="5" t="s">
        <v>4</v>
      </c>
      <c r="C11" s="6">
        <v>6</v>
      </c>
      <c r="D11" s="7">
        <f>IF(C11&gt;0,IF(C11&lt;7,,"&lt;--- Insira valor entre 1 e 6"),"&lt;--- Insira valor entre 1 e 6")</f>
        <v>0</v>
      </c>
      <c r="E11" s="8"/>
      <c r="F11" s="9"/>
      <c r="S11" s="54"/>
      <c r="T11" s="55"/>
    </row>
    <row r="12" spans="2:20" s="43" customFormat="1" ht="12.75">
      <c r="B12" s="10" t="s">
        <v>5</v>
      </c>
      <c r="C12" s="1">
        <v>1</v>
      </c>
      <c r="D12" s="134" t="s">
        <v>6</v>
      </c>
      <c r="E12" s="135"/>
      <c r="F12" s="136"/>
      <c r="S12" s="54"/>
      <c r="T12" s="55"/>
    </row>
    <row r="13" spans="2:20" s="43" customFormat="1" ht="25.5">
      <c r="B13" s="10" t="s">
        <v>7</v>
      </c>
      <c r="C13" s="11">
        <v>2</v>
      </c>
      <c r="D13" s="2">
        <f>IF(D14&lt;&gt;0,0,"( X )")</f>
        <v>0</v>
      </c>
      <c r="E13" s="12" t="s">
        <v>8</v>
      </c>
      <c r="F13" s="13"/>
      <c r="S13" s="54"/>
      <c r="T13" s="55"/>
    </row>
    <row r="14" spans="2:20" s="43" customFormat="1" ht="51">
      <c r="B14" s="10" t="s">
        <v>9</v>
      </c>
      <c r="C14" s="11">
        <v>3</v>
      </c>
      <c r="D14" s="14" t="s">
        <v>52</v>
      </c>
      <c r="E14" s="15" t="s">
        <v>10</v>
      </c>
      <c r="F14" s="16"/>
      <c r="S14" s="54"/>
      <c r="T14" s="55"/>
    </row>
    <row r="15" spans="2:20" s="43" customFormat="1" ht="51">
      <c r="B15" s="10" t="s">
        <v>11</v>
      </c>
      <c r="C15" s="11">
        <v>4</v>
      </c>
      <c r="D15" s="145" t="s">
        <v>12</v>
      </c>
      <c r="E15" s="146"/>
      <c r="F15" s="147"/>
      <c r="S15" s="54"/>
      <c r="T15" s="55"/>
    </row>
    <row r="16" spans="2:20" s="43" customFormat="1" ht="25.5">
      <c r="B16" s="10" t="s">
        <v>13</v>
      </c>
      <c r="C16" s="11">
        <v>5</v>
      </c>
      <c r="D16" s="3">
        <f>IF(D17&lt;&gt;0,0,"( X )")</f>
        <v>0</v>
      </c>
      <c r="E16" s="12" t="s">
        <v>14</v>
      </c>
      <c r="F16" s="13"/>
      <c r="S16" s="54"/>
      <c r="T16" s="55"/>
    </row>
    <row r="17" spans="2:20" s="43" customFormat="1" ht="25.5">
      <c r="B17" s="10" t="s">
        <v>15</v>
      </c>
      <c r="C17" s="11">
        <v>6</v>
      </c>
      <c r="D17" s="14" t="s">
        <v>52</v>
      </c>
      <c r="E17" s="15" t="s">
        <v>16</v>
      </c>
      <c r="F17" s="16"/>
      <c r="S17" s="54"/>
      <c r="T17" s="55"/>
    </row>
    <row r="18" spans="2:20" s="43" customFormat="1" ht="12.75">
      <c r="B18" s="17"/>
      <c r="C18" s="8"/>
      <c r="D18" s="8"/>
      <c r="E18" s="8"/>
      <c r="F18" s="9"/>
      <c r="S18" s="54"/>
      <c r="T18" s="55"/>
    </row>
    <row r="19" spans="2:10" ht="15.75" customHeight="1">
      <c r="B19" s="18"/>
      <c r="C19" s="148" t="s">
        <v>17</v>
      </c>
      <c r="D19" s="148"/>
      <c r="E19" s="148"/>
      <c r="H19" s="58" t="s">
        <v>56</v>
      </c>
      <c r="I19" s="59">
        <f>F21</f>
        <v>0.04</v>
      </c>
      <c r="J19" s="58"/>
    </row>
    <row r="20" spans="2:20" s="60" customFormat="1" ht="31.5">
      <c r="B20" s="19" t="s">
        <v>18</v>
      </c>
      <c r="C20" s="20" t="s">
        <v>19</v>
      </c>
      <c r="D20" s="20" t="s">
        <v>20</v>
      </c>
      <c r="E20" s="20" t="s">
        <v>21</v>
      </c>
      <c r="F20" s="21" t="s">
        <v>22</v>
      </c>
      <c r="H20" s="61" t="s">
        <v>57</v>
      </c>
      <c r="I20" s="62">
        <f>F22</f>
        <v>0.0081</v>
      </c>
      <c r="J20" s="61"/>
      <c r="S20" s="63"/>
      <c r="T20" s="64"/>
    </row>
    <row r="21" spans="2:19" ht="15.75">
      <c r="B21" s="22" t="s">
        <v>23</v>
      </c>
      <c r="C21" s="23">
        <v>0.04</v>
      </c>
      <c r="D21" s="24">
        <v>0.0552</v>
      </c>
      <c r="E21" s="25">
        <v>0.0785</v>
      </c>
      <c r="F21" s="26">
        <f>C21</f>
        <v>0.04</v>
      </c>
      <c r="G21" s="65">
        <f>IF(F21=0,"",IF(F21&lt;C21,"Atenção, observar os intervalos!",IF(F21&gt;E21,"Atenção, observar os intervalos!","")))</f>
      </c>
      <c r="H21" s="58" t="s">
        <v>58</v>
      </c>
      <c r="I21" s="59">
        <f>I20</f>
        <v>0.0081</v>
      </c>
      <c r="J21" s="58"/>
      <c r="R21" s="47"/>
      <c r="S21" s="47"/>
    </row>
    <row r="22" spans="2:19" ht="15.75">
      <c r="B22" s="22" t="s">
        <v>24</v>
      </c>
      <c r="C22" s="27">
        <v>0.0081</v>
      </c>
      <c r="D22" s="28">
        <v>0.0122</v>
      </c>
      <c r="E22" s="29">
        <v>0.0199</v>
      </c>
      <c r="F22" s="26">
        <f>C22</f>
        <v>0.0081</v>
      </c>
      <c r="G22" s="65">
        <f>IF(F22=0,"",IF(F22&lt;C22,"Atenção, observar os intervalos!",IF(F22&gt;E22,"Atenção, observar os intervalos!","")))</f>
      </c>
      <c r="H22" s="58" t="s">
        <v>59</v>
      </c>
      <c r="I22" s="59">
        <f aca="true" t="shared" si="0" ref="I22:I27">F23</f>
        <v>0.0146</v>
      </c>
      <c r="J22" s="58"/>
      <c r="R22" s="47"/>
      <c r="S22" s="47"/>
    </row>
    <row r="23" spans="2:19" ht="15.75">
      <c r="B23" s="22" t="s">
        <v>25</v>
      </c>
      <c r="C23" s="27">
        <v>0.0146</v>
      </c>
      <c r="D23" s="28">
        <v>0.0232</v>
      </c>
      <c r="E23" s="29">
        <v>0.0316</v>
      </c>
      <c r="F23" s="26">
        <f>C23</f>
        <v>0.0146</v>
      </c>
      <c r="G23" s="65">
        <f>IF(F23=0,"",IF(F23&lt;C23,"Atenção, observar os intervalos!",IF(F23&gt;E23,"Atenção, observar os intervalos!","")))</f>
      </c>
      <c r="H23" s="58" t="s">
        <v>60</v>
      </c>
      <c r="I23" s="59">
        <f t="shared" si="0"/>
        <v>0.0094</v>
      </c>
      <c r="J23" s="66"/>
      <c r="R23" s="47"/>
      <c r="S23" s="47"/>
    </row>
    <row r="24" spans="2:19" ht="15.75">
      <c r="B24" s="22" t="s">
        <v>26</v>
      </c>
      <c r="C24" s="27">
        <v>0.0094</v>
      </c>
      <c r="D24" s="28">
        <v>0.0102</v>
      </c>
      <c r="E24" s="29">
        <v>0.0133</v>
      </c>
      <c r="F24" s="26">
        <f>C24</f>
        <v>0.0094</v>
      </c>
      <c r="G24" s="65">
        <f>IF(F24=0,"",IF(F24&lt;C24,"Atenção, observar os intervalos!",IF(F24&gt;E24,"Atenção, observar os intervalos!","")))</f>
      </c>
      <c r="H24" s="58" t="s">
        <v>61</v>
      </c>
      <c r="I24" s="59">
        <f t="shared" si="0"/>
        <v>0.0714</v>
      </c>
      <c r="J24" s="66"/>
      <c r="R24" s="47"/>
      <c r="S24" s="47"/>
    </row>
    <row r="25" spans="2:19" ht="15.75">
      <c r="B25" s="22" t="s">
        <v>27</v>
      </c>
      <c r="C25" s="30">
        <v>0.0714</v>
      </c>
      <c r="D25" s="31">
        <v>0.084</v>
      </c>
      <c r="E25" s="32">
        <v>0.1043</v>
      </c>
      <c r="F25" s="26">
        <f>C25</f>
        <v>0.0714</v>
      </c>
      <c r="G25" s="65">
        <f>IF(F25=0,"",IF(F25&lt;C25,"Atenção, observar os intervalos!",IF(F25&gt;E25,"Atenção, observar os intervalos!","")))</f>
      </c>
      <c r="H25" s="58" t="s">
        <v>62</v>
      </c>
      <c r="I25" s="59">
        <f t="shared" si="0"/>
        <v>0.0365</v>
      </c>
      <c r="J25" s="58"/>
      <c r="R25" s="47"/>
      <c r="S25" s="47"/>
    </row>
    <row r="26" spans="2:19" ht="15.75">
      <c r="B26" s="149" t="s">
        <v>28</v>
      </c>
      <c r="C26" s="150"/>
      <c r="D26" s="150"/>
      <c r="E26" s="151"/>
      <c r="F26" s="33">
        <v>0.0365</v>
      </c>
      <c r="G26" s="65"/>
      <c r="H26" s="58" t="s">
        <v>63</v>
      </c>
      <c r="I26" s="59">
        <f t="shared" si="0"/>
        <v>0.03</v>
      </c>
      <c r="J26" s="58"/>
      <c r="R26" s="47"/>
      <c r="S26" s="47"/>
    </row>
    <row r="27" spans="2:19" ht="15.75">
      <c r="B27" s="152" t="s">
        <v>29</v>
      </c>
      <c r="C27" s="153"/>
      <c r="D27" s="153"/>
      <c r="E27" s="154"/>
      <c r="F27" s="33">
        <v>0.03</v>
      </c>
      <c r="G27" s="65"/>
      <c r="H27" s="58" t="s">
        <v>64</v>
      </c>
      <c r="I27" s="59">
        <f t="shared" si="0"/>
        <v>0.045</v>
      </c>
      <c r="J27" s="58"/>
      <c r="R27" s="47"/>
      <c r="S27" s="47"/>
    </row>
    <row r="28" spans="2:19" ht="16.5" thickBot="1">
      <c r="B28" s="155" t="s">
        <v>30</v>
      </c>
      <c r="C28" s="156"/>
      <c r="D28" s="156"/>
      <c r="E28" s="156"/>
      <c r="F28" s="4">
        <v>0.045</v>
      </c>
      <c r="G28" s="65"/>
      <c r="H28" s="58"/>
      <c r="I28" s="67"/>
      <c r="J28" s="67"/>
      <c r="K28" s="68"/>
      <c r="L28" s="69"/>
      <c r="M28" s="70"/>
      <c r="N28" s="70"/>
      <c r="O28" s="71"/>
      <c r="R28" s="47"/>
      <c r="S28" s="47"/>
    </row>
    <row r="29" spans="8:18" ht="12.75">
      <c r="H29" s="58"/>
      <c r="I29" s="67"/>
      <c r="J29" s="67"/>
      <c r="K29" s="68"/>
      <c r="L29" s="69"/>
      <c r="M29" s="69"/>
      <c r="N29" s="69"/>
      <c r="R29" s="46"/>
    </row>
    <row r="30" spans="2:19" ht="15.75">
      <c r="B30" s="157" t="s">
        <v>31</v>
      </c>
      <c r="C30" s="157"/>
      <c r="D30" s="157"/>
      <c r="E30" s="157"/>
      <c r="F30" s="35">
        <f>(((1+I19+I21+I22)*(1+I23)*(1+I24))/(1-I25-I26))-1</f>
        <v>0.23115093918800222</v>
      </c>
      <c r="G30" s="72"/>
      <c r="H30" s="66" t="s">
        <v>53</v>
      </c>
      <c r="I30" s="66" t="s">
        <v>54</v>
      </c>
      <c r="J30" s="66" t="s">
        <v>55</v>
      </c>
      <c r="R30" s="47"/>
      <c r="S30" s="47"/>
    </row>
    <row r="31" spans="2:19" ht="16.5" thickBot="1">
      <c r="B31" s="140" t="s">
        <v>32</v>
      </c>
      <c r="C31" s="141"/>
      <c r="D31" s="141"/>
      <c r="E31" s="141"/>
      <c r="F31" s="36">
        <f>ROUND((((1+I19+I21+I22)*(1+I23)*(1+I24))/(1-I25-I26-I27))-1,4)</f>
        <v>0.2935</v>
      </c>
      <c r="G31" s="44"/>
      <c r="H31" s="66">
        <v>0.2034</v>
      </c>
      <c r="I31" s="66">
        <v>0.2212</v>
      </c>
      <c r="J31" s="66">
        <v>0.25</v>
      </c>
      <c r="R31" s="47"/>
      <c r="S31" s="47"/>
    </row>
    <row r="33" spans="2:6" ht="48" customHeight="1">
      <c r="B33" s="142" t="s">
        <v>33</v>
      </c>
      <c r="C33" s="142"/>
      <c r="D33" s="142"/>
      <c r="E33" s="142"/>
      <c r="F33" s="142"/>
    </row>
    <row r="35" spans="2:6" ht="12.75">
      <c r="B35" s="143" t="s">
        <v>34</v>
      </c>
      <c r="C35" s="143"/>
      <c r="D35" s="143"/>
      <c r="E35" s="143"/>
      <c r="F35" s="143"/>
    </row>
    <row r="36" spans="2:6" ht="12.75">
      <c r="B36" s="144" t="s">
        <v>35</v>
      </c>
      <c r="C36" s="144"/>
      <c r="D36" s="144"/>
      <c r="E36" s="144"/>
      <c r="F36" s="144"/>
    </row>
    <row r="37" ht="22.5" customHeight="1">
      <c r="F37" s="37"/>
    </row>
    <row r="38" ht="12.75">
      <c r="B38" s="48"/>
    </row>
    <row r="39" spans="2:4" ht="12.75">
      <c r="B39" s="73" t="s">
        <v>87</v>
      </c>
      <c r="C39" s="74" t="s">
        <v>92</v>
      </c>
      <c r="D39" s="74"/>
    </row>
    <row r="40" spans="2:4" ht="12.75">
      <c r="B40" s="75" t="s">
        <v>89</v>
      </c>
      <c r="C40" s="76" t="s">
        <v>93</v>
      </c>
      <c r="D40" s="76"/>
    </row>
    <row r="41" spans="2:4" ht="12.75">
      <c r="B41" s="77"/>
      <c r="C41" s="77"/>
      <c r="D41" s="77"/>
    </row>
    <row r="42" spans="2:4" ht="12.75">
      <c r="B42" s="77"/>
      <c r="C42" s="77"/>
      <c r="D42" s="77"/>
    </row>
    <row r="44" spans="2:4" ht="12.75">
      <c r="B44" s="78"/>
      <c r="C44" s="78"/>
      <c r="D44" s="78"/>
    </row>
    <row r="45" spans="2:4" ht="12.75">
      <c r="B45" s="73" t="s">
        <v>88</v>
      </c>
      <c r="C45" s="79" t="s">
        <v>90</v>
      </c>
      <c r="D45" s="79"/>
    </row>
    <row r="46" spans="2:4" ht="12.75">
      <c r="B46" s="75" t="s">
        <v>36</v>
      </c>
      <c r="C46" s="76" t="s">
        <v>91</v>
      </c>
      <c r="D46" s="76"/>
    </row>
  </sheetData>
  <sheetProtection password="C637" sheet="1" selectLockedCells="1"/>
  <mergeCells count="19">
    <mergeCell ref="B31:E31"/>
    <mergeCell ref="B33:F33"/>
    <mergeCell ref="B35:F35"/>
    <mergeCell ref="B36:F36"/>
    <mergeCell ref="D15:F15"/>
    <mergeCell ref="C19:E19"/>
    <mergeCell ref="B26:E26"/>
    <mergeCell ref="B27:E27"/>
    <mergeCell ref="B28:E28"/>
    <mergeCell ref="B30:E30"/>
    <mergeCell ref="B2:F2"/>
    <mergeCell ref="C3:F3"/>
    <mergeCell ref="C4:F4"/>
    <mergeCell ref="C5:F5"/>
    <mergeCell ref="C6:F6"/>
    <mergeCell ref="D12:F12"/>
    <mergeCell ref="C7:F7"/>
    <mergeCell ref="C8:F8"/>
    <mergeCell ref="C9:F9"/>
  </mergeCells>
  <conditionalFormatting sqref="F21:F25">
    <cfRule type="cellIs" priority="13" dxfId="24" operator="between" stopIfTrue="1">
      <formula>$C21</formula>
      <formula>$E21</formula>
    </cfRule>
  </conditionalFormatting>
  <conditionalFormatting sqref="B12:C17">
    <cfRule type="expression" priority="10" dxfId="12" stopIfTrue="1">
      <formula>$C$11=0</formula>
    </cfRule>
    <cfRule type="expression" priority="11" dxfId="12" stopIfTrue="1">
      <formula>$C$11&gt;6</formula>
    </cfRule>
    <cfRule type="expression" priority="12" dxfId="21" stopIfTrue="1">
      <formula>$C12&lt;&gt;$C$11</formula>
    </cfRule>
  </conditionalFormatting>
  <conditionalFormatting sqref="E13">
    <cfRule type="expression" priority="9" dxfId="12" stopIfTrue="1">
      <formula>$D$14&lt;&gt;0</formula>
    </cfRule>
  </conditionalFormatting>
  <conditionalFormatting sqref="E14">
    <cfRule type="expression" priority="8" dxfId="17" stopIfTrue="1">
      <formula>$D$14&lt;&gt;0</formula>
    </cfRule>
  </conditionalFormatting>
  <conditionalFormatting sqref="E16 B30:F30">
    <cfRule type="expression" priority="7" dxfId="12" stopIfTrue="1">
      <formula>$D$17&lt;&gt;0</formula>
    </cfRule>
  </conditionalFormatting>
  <conditionalFormatting sqref="E17">
    <cfRule type="expression" priority="6" dxfId="17" stopIfTrue="1">
      <formula>$D$17&lt;&gt;0</formula>
    </cfRule>
  </conditionalFormatting>
  <conditionalFormatting sqref="B31:F31">
    <cfRule type="expression" priority="5" dxfId="25" stopIfTrue="1">
      <formula>$D$17&lt;&gt;0</formula>
    </cfRule>
  </conditionalFormatting>
  <conditionalFormatting sqref="B36:F36">
    <cfRule type="expression" priority="4" dxfId="12" stopIfTrue="1">
      <formula>$D$17&lt;&gt;0</formula>
    </cfRule>
  </conditionalFormatting>
  <conditionalFormatting sqref="F28">
    <cfRule type="expression" priority="3" dxfId="26" stopIfTrue="1">
      <formula>$D$17&lt;&gt;0</formula>
    </cfRule>
  </conditionalFormatting>
  <conditionalFormatting sqref="B28:E28">
    <cfRule type="expression" priority="2" dxfId="27" stopIfTrue="1">
      <formula>$D$17&lt;&gt;0</formula>
    </cfRule>
  </conditionalFormatting>
  <conditionalFormatting sqref="B35:F35">
    <cfRule type="expression" priority="1" dxfId="12" stopIfTrue="1">
      <formula>$D$17&lt;&gt;0</formula>
    </cfRule>
  </conditionalFormatting>
  <printOptions horizontalCentered="1" verticalCentered="1"/>
  <pageMargins left="0.5118110236220472" right="0.5118110236220472" top="0.7874015748031497" bottom="0.7874015748031497" header="0.31496062992125984" footer="0.31496062992125984"/>
  <pageSetup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A1:I51"/>
  <sheetViews>
    <sheetView view="pageBreakPreview" zoomScaleSheetLayoutView="100" zoomScalePageLayoutView="0" workbookViewId="0" topLeftCell="A1">
      <selection activeCell="E50" sqref="E50:E51"/>
    </sheetView>
  </sheetViews>
  <sheetFormatPr defaultColWidth="9.140625" defaultRowHeight="12.75"/>
  <cols>
    <col min="1" max="1" width="9.140625" style="87" customWidth="1"/>
    <col min="2" max="2" width="9.421875" style="87" customWidth="1"/>
    <col min="3" max="3" width="54.140625" style="87" customWidth="1"/>
    <col min="4" max="4" width="6.28125" style="87" customWidth="1"/>
    <col min="5" max="5" width="10.28125" style="87" customWidth="1"/>
    <col min="6" max="6" width="10.7109375" style="87" bestFit="1" customWidth="1"/>
    <col min="7" max="7" width="11.7109375" style="87" customWidth="1"/>
    <col min="8" max="8" width="13.140625" style="87" customWidth="1"/>
    <col min="9" max="16384" width="9.140625" style="87" customWidth="1"/>
  </cols>
  <sheetData>
    <row r="1" ht="37.5" customHeight="1">
      <c r="A1" s="45" t="s">
        <v>41</v>
      </c>
    </row>
    <row r="2" spans="1:9" ht="12.75" customHeight="1">
      <c r="A2" s="159" t="s">
        <v>66</v>
      </c>
      <c r="B2" s="159"/>
      <c r="C2" s="159"/>
      <c r="D2" s="159"/>
      <c r="E2" s="159"/>
      <c r="F2" s="159"/>
      <c r="G2" s="159"/>
      <c r="H2" s="159"/>
      <c r="I2" s="88"/>
    </row>
    <row r="3" spans="1:8" ht="15" customHeight="1">
      <c r="A3" s="159"/>
      <c r="B3" s="159"/>
      <c r="C3" s="159"/>
      <c r="D3" s="159"/>
      <c r="E3" s="159"/>
      <c r="F3" s="159"/>
      <c r="G3" s="159"/>
      <c r="H3" s="159"/>
    </row>
    <row r="4" spans="1:8" ht="12.75" customHeight="1">
      <c r="A4" s="89"/>
      <c r="B4" s="89"/>
      <c r="C4" s="89"/>
      <c r="D4" s="89"/>
      <c r="E4" s="89"/>
      <c r="F4" s="89"/>
      <c r="G4" s="89"/>
      <c r="H4" s="89"/>
    </row>
    <row r="5" spans="1:8" ht="12.75" customHeight="1">
      <c r="A5" s="89"/>
      <c r="B5" s="89"/>
      <c r="C5" s="89"/>
      <c r="D5" s="89"/>
      <c r="E5" s="89"/>
      <c r="F5" s="89"/>
      <c r="G5" s="89"/>
      <c r="H5" s="89"/>
    </row>
    <row r="6" spans="1:8" ht="12.75" customHeight="1">
      <c r="A6" s="89"/>
      <c r="B6" s="89"/>
      <c r="C6" s="89"/>
      <c r="D6" s="89"/>
      <c r="E6" s="89"/>
      <c r="F6" s="89"/>
      <c r="G6" s="89"/>
      <c r="H6" s="89"/>
    </row>
    <row r="7" spans="1:8" ht="12.75" customHeight="1">
      <c r="A7" s="89"/>
      <c r="B7" s="89"/>
      <c r="C7" s="89"/>
      <c r="D7" s="89"/>
      <c r="E7" s="89"/>
      <c r="F7" s="89"/>
      <c r="G7" s="89"/>
      <c r="H7" s="89"/>
    </row>
    <row r="8" spans="1:7" ht="15.75" customHeight="1">
      <c r="A8" s="158" t="str">
        <f>'P. BDI'!B3</f>
        <v>Edital :</v>
      </c>
      <c r="B8" s="158"/>
      <c r="C8" s="38" t="str">
        <f>'P. BDI'!C3:F3</f>
        <v>TP-xxx</v>
      </c>
      <c r="D8" s="92"/>
      <c r="E8" s="92"/>
      <c r="F8" s="89"/>
      <c r="G8" s="89"/>
    </row>
    <row r="9" spans="1:9" ht="14.25">
      <c r="A9" s="158" t="str">
        <f>'P. BDI'!B4</f>
        <v>Tomador: </v>
      </c>
      <c r="B9" s="158"/>
      <c r="C9" s="91" t="str">
        <f>'P. BDI'!C4:F4</f>
        <v>Prefeitura Municipal de Dois Vizinhos - PR</v>
      </c>
      <c r="D9" s="92"/>
      <c r="E9" s="92"/>
      <c r="F9" s="89"/>
      <c r="G9" s="89"/>
      <c r="I9" s="93"/>
    </row>
    <row r="10" spans="1:8" ht="51">
      <c r="A10" s="158" t="str">
        <f>'P. BDI'!B5</f>
        <v>Empreendimento: </v>
      </c>
      <c r="B10" s="158"/>
      <c r="C10" s="94" t="str">
        <f>'P. BDI'!C5:F5</f>
        <v>ELABORAÇÃO DE PROJETOS DE MELHORIA DE ILUMINAÇÃO PUBLICA, SISTEMA DE MONITORAMENTO POR CAMERAS IP, JUNTO A CENTRAL DE COMANDO DO SISTEMA</v>
      </c>
      <c r="D10" s="92"/>
      <c r="E10" s="92"/>
      <c r="F10" s="89"/>
      <c r="G10" s="89"/>
      <c r="H10" s="95"/>
    </row>
    <row r="11" spans="1:8" ht="12.75">
      <c r="A11" s="158" t="str">
        <f>'P. BDI'!B6</f>
        <v>Local da Obra:</v>
      </c>
      <c r="B11" s="158"/>
      <c r="C11" s="91" t="str">
        <f>'P. BDI'!C6:F6</f>
        <v>Vários locais</v>
      </c>
      <c r="D11" s="90"/>
      <c r="E11" s="95"/>
      <c r="F11" s="95"/>
      <c r="G11" s="95"/>
      <c r="H11" s="95"/>
    </row>
    <row r="12" spans="1:8" ht="12.75">
      <c r="A12" s="158" t="str">
        <f>'P. BDI'!B7</f>
        <v>Empresa Prop.:</v>
      </c>
      <c r="B12" s="158"/>
      <c r="C12" s="38" t="str">
        <f>'P. BDI'!C7:F7</f>
        <v>xxxxxxxxxxxxxx</v>
      </c>
      <c r="D12" s="90"/>
      <c r="E12" s="95"/>
      <c r="F12" s="95"/>
      <c r="G12" s="95"/>
      <c r="H12" s="95"/>
    </row>
    <row r="13" spans="1:8" ht="12.75">
      <c r="A13" s="158" t="str">
        <f>'P. BDI'!B8</f>
        <v>CNPJ:</v>
      </c>
      <c r="B13" s="158"/>
      <c r="C13" s="38" t="str">
        <f>'P. BDI'!C8:F8</f>
        <v>xxxxxxxxxxxxxx</v>
      </c>
      <c r="D13" s="90"/>
      <c r="E13" s="95"/>
      <c r="F13" s="95"/>
      <c r="G13" s="95"/>
      <c r="H13" s="95"/>
    </row>
    <row r="14" spans="1:8" ht="12.75">
      <c r="A14" s="158" t="str">
        <f>'P. BDI'!B9</f>
        <v>Data Base:</v>
      </c>
      <c r="B14" s="158"/>
      <c r="C14" s="39" t="s">
        <v>39</v>
      </c>
      <c r="D14" s="90"/>
      <c r="E14" s="90"/>
      <c r="F14" s="96"/>
      <c r="G14" s="57"/>
      <c r="H14" s="57"/>
    </row>
    <row r="15" spans="1:8" ht="12.75" hidden="1">
      <c r="A15" s="158" t="s">
        <v>65</v>
      </c>
      <c r="B15" s="158"/>
      <c r="C15" s="97">
        <f>'P. BDI'!F31</f>
        <v>0.2935</v>
      </c>
      <c r="D15" s="90"/>
      <c r="E15" s="90"/>
      <c r="F15" s="96"/>
      <c r="G15" s="57"/>
      <c r="H15" s="57"/>
    </row>
    <row r="16" spans="1:8" ht="12.75">
      <c r="A16" s="98"/>
      <c r="B16" s="99"/>
      <c r="C16" s="100"/>
      <c r="D16" s="95"/>
      <c r="E16" s="95"/>
      <c r="F16" s="95"/>
      <c r="G16" s="95"/>
      <c r="H16" s="95"/>
    </row>
    <row r="17" spans="1:8" ht="12.75">
      <c r="A17" s="98"/>
      <c r="B17" s="99"/>
      <c r="C17" s="100"/>
      <c r="D17" s="95"/>
      <c r="E17" s="95"/>
      <c r="F17" s="95"/>
      <c r="G17" s="95"/>
      <c r="H17" s="95"/>
    </row>
    <row r="18" spans="1:8" ht="12.75">
      <c r="A18" s="98"/>
      <c r="B18" s="99"/>
      <c r="C18" s="100"/>
      <c r="D18" s="95"/>
      <c r="E18" s="95"/>
      <c r="F18" s="95"/>
      <c r="G18" s="95"/>
      <c r="H18" s="95"/>
    </row>
    <row r="19" spans="1:8" ht="12.75">
      <c r="A19" s="98"/>
      <c r="B19" s="99"/>
      <c r="C19" s="100"/>
      <c r="D19" s="95"/>
      <c r="E19" s="95"/>
      <c r="F19" s="95"/>
      <c r="G19" s="95"/>
      <c r="H19" s="95"/>
    </row>
    <row r="20" spans="1:8" ht="12.75">
      <c r="A20" s="98"/>
      <c r="B20" s="99"/>
      <c r="C20" s="100"/>
      <c r="D20" s="95"/>
      <c r="E20" s="95"/>
      <c r="F20" s="95"/>
      <c r="G20" s="95"/>
      <c r="H20" s="95"/>
    </row>
    <row r="21" spans="1:8" ht="12.75">
      <c r="A21" s="98"/>
      <c r="B21" s="99"/>
      <c r="C21" s="100"/>
      <c r="D21" s="95"/>
      <c r="E21" s="95"/>
      <c r="F21" s="95"/>
      <c r="G21" s="95"/>
      <c r="H21" s="95"/>
    </row>
    <row r="22" spans="1:8" ht="12.75">
      <c r="A22" s="98"/>
      <c r="B22" s="99"/>
      <c r="C22" s="100"/>
      <c r="D22" s="95"/>
      <c r="E22" s="95"/>
      <c r="F22" s="95"/>
      <c r="G22" s="95"/>
      <c r="H22" s="95"/>
    </row>
    <row r="23" spans="1:8" ht="12.75">
      <c r="A23" s="98"/>
      <c r="B23" s="99"/>
      <c r="C23" s="100"/>
      <c r="D23" s="95"/>
      <c r="E23" s="95"/>
      <c r="F23" s="95"/>
      <c r="G23" s="95"/>
      <c r="H23" s="95"/>
    </row>
    <row r="24" spans="1:8" ht="12.75">
      <c r="A24" s="98"/>
      <c r="B24" s="99"/>
      <c r="C24" s="100"/>
      <c r="D24" s="95"/>
      <c r="E24" s="95"/>
      <c r="F24" s="95"/>
      <c r="G24" s="95"/>
      <c r="H24" s="95"/>
    </row>
    <row r="25" spans="2:8" ht="12.75">
      <c r="B25" s="101" t="s">
        <v>46</v>
      </c>
      <c r="C25" s="101" t="s">
        <v>67</v>
      </c>
      <c r="D25" s="163" t="s">
        <v>69</v>
      </c>
      <c r="E25" s="163"/>
      <c r="F25" s="163" t="s">
        <v>68</v>
      </c>
      <c r="G25" s="163"/>
      <c r="H25" s="101" t="s">
        <v>70</v>
      </c>
    </row>
    <row r="26" spans="2:8" ht="12.75">
      <c r="B26" s="102" t="str">
        <f>Orçamento!A17</f>
        <v>.1</v>
      </c>
      <c r="C26" s="41" t="str">
        <f>Orçamento!C17</f>
        <v>SERVIÇOS</v>
      </c>
      <c r="D26" s="160" t="e">
        <f>F26/$F$33</f>
        <v>#DIV/0!</v>
      </c>
      <c r="E26" s="160"/>
      <c r="F26" s="161">
        <f>Orçamento!G21</f>
        <v>0</v>
      </c>
      <c r="G26" s="161"/>
      <c r="H26" s="104">
        <f>F26</f>
        <v>0</v>
      </c>
    </row>
    <row r="27" spans="2:8" ht="12.75" hidden="1">
      <c r="B27" s="105"/>
      <c r="C27" s="40"/>
      <c r="D27" s="160"/>
      <c r="E27" s="160"/>
      <c r="F27" s="162"/>
      <c r="G27" s="162"/>
      <c r="H27" s="104"/>
    </row>
    <row r="28" spans="2:8" ht="12.75" hidden="1">
      <c r="B28" s="105"/>
      <c r="C28" s="40"/>
      <c r="D28" s="160"/>
      <c r="E28" s="160"/>
      <c r="F28" s="162"/>
      <c r="G28" s="162"/>
      <c r="H28" s="104"/>
    </row>
    <row r="29" spans="2:8" ht="12.75" hidden="1">
      <c r="B29" s="105"/>
      <c r="C29" s="40"/>
      <c r="D29" s="160"/>
      <c r="E29" s="160"/>
      <c r="F29" s="162"/>
      <c r="G29" s="162"/>
      <c r="H29" s="104"/>
    </row>
    <row r="30" spans="2:8" ht="12.75" hidden="1">
      <c r="B30" s="105"/>
      <c r="C30" s="40"/>
      <c r="D30" s="160"/>
      <c r="E30" s="160"/>
      <c r="F30" s="162"/>
      <c r="G30" s="162"/>
      <c r="H30" s="104"/>
    </row>
    <row r="31" spans="2:8" ht="12.75" hidden="1">
      <c r="B31" s="105"/>
      <c r="C31" s="40"/>
      <c r="D31" s="160"/>
      <c r="E31" s="160"/>
      <c r="F31" s="162"/>
      <c r="G31" s="162"/>
      <c r="H31" s="104"/>
    </row>
    <row r="32" spans="2:8" ht="12.75" hidden="1">
      <c r="B32" s="105"/>
      <c r="C32" s="40"/>
      <c r="D32" s="160"/>
      <c r="E32" s="160"/>
      <c r="F32" s="162"/>
      <c r="G32" s="162"/>
      <c r="H32" s="104"/>
    </row>
    <row r="33" spans="2:8" ht="12.75">
      <c r="B33" s="164" t="s">
        <v>71</v>
      </c>
      <c r="C33" s="164"/>
      <c r="D33" s="166" t="e">
        <f>SUM(D26:E32)</f>
        <v>#DIV/0!</v>
      </c>
      <c r="E33" s="163"/>
      <c r="F33" s="165">
        <f>SUM(F26:G32)</f>
        <v>0</v>
      </c>
      <c r="G33" s="163"/>
      <c r="H33" s="107"/>
    </row>
    <row r="39" ht="13.5" customHeight="1"/>
    <row r="41" spans="3:7" ht="12.75">
      <c r="C41" s="108"/>
      <c r="D41" s="73" t="s">
        <v>87</v>
      </c>
      <c r="E41" s="85"/>
      <c r="F41" s="86"/>
      <c r="G41" s="83"/>
    </row>
    <row r="42" spans="3:7" ht="12.75">
      <c r="C42" s="108"/>
      <c r="D42" s="75" t="s">
        <v>89</v>
      </c>
      <c r="E42" s="84"/>
      <c r="F42" s="83"/>
      <c r="G42" s="83"/>
    </row>
    <row r="43" spans="3:5" ht="12.75">
      <c r="C43" s="37"/>
      <c r="D43" s="77"/>
      <c r="E43" s="37"/>
    </row>
    <row r="44" spans="3:5" ht="12.75">
      <c r="C44" s="37"/>
      <c r="D44" s="77"/>
      <c r="E44" s="37"/>
    </row>
    <row r="45" spans="3:5" ht="12.75">
      <c r="C45" s="37"/>
      <c r="D45" s="77"/>
      <c r="E45" s="37"/>
    </row>
    <row r="46" spans="3:5" ht="12.75">
      <c r="C46" s="37"/>
      <c r="D46" s="77"/>
      <c r="E46" s="37"/>
    </row>
    <row r="47" spans="3:5" ht="12.75">
      <c r="C47" s="37"/>
      <c r="D47" s="77"/>
      <c r="E47" s="37"/>
    </row>
    <row r="48" spans="3:5" ht="12.75">
      <c r="C48" s="48"/>
      <c r="D48" s="34"/>
      <c r="E48" s="48"/>
    </row>
    <row r="49" spans="3:5" ht="12.75">
      <c r="C49" s="48"/>
      <c r="D49" s="48"/>
      <c r="E49" s="48"/>
    </row>
    <row r="50" spans="3:7" ht="12.75">
      <c r="C50" s="108"/>
      <c r="D50" s="73" t="s">
        <v>88</v>
      </c>
      <c r="E50" s="85"/>
      <c r="F50" s="86"/>
      <c r="G50" s="83"/>
    </row>
    <row r="51" spans="3:7" ht="12.75">
      <c r="C51" s="108"/>
      <c r="D51" s="75" t="s">
        <v>36</v>
      </c>
      <c r="E51" s="84"/>
      <c r="F51" s="83"/>
      <c r="G51" s="83"/>
    </row>
  </sheetData>
  <sheetProtection password="C637" sheet="1" selectLockedCells="1"/>
  <mergeCells count="28">
    <mergeCell ref="B33:C33"/>
    <mergeCell ref="F33:G33"/>
    <mergeCell ref="D33:E33"/>
    <mergeCell ref="D31:E31"/>
    <mergeCell ref="A12:B12"/>
    <mergeCell ref="A10:B10"/>
    <mergeCell ref="A11:B11"/>
    <mergeCell ref="D32:E32"/>
    <mergeCell ref="F30:G30"/>
    <mergeCell ref="F31:G31"/>
    <mergeCell ref="F32:G32"/>
    <mergeCell ref="D29:E29"/>
    <mergeCell ref="D27:E27"/>
    <mergeCell ref="F27:G27"/>
    <mergeCell ref="D25:E25"/>
    <mergeCell ref="D26:E26"/>
    <mergeCell ref="D28:E28"/>
    <mergeCell ref="F25:G25"/>
    <mergeCell ref="A14:B14"/>
    <mergeCell ref="A15:B15"/>
    <mergeCell ref="A2:H3"/>
    <mergeCell ref="A8:B8"/>
    <mergeCell ref="A9:B9"/>
    <mergeCell ref="D30:E30"/>
    <mergeCell ref="F26:G26"/>
    <mergeCell ref="F28:G28"/>
    <mergeCell ref="F29:G29"/>
    <mergeCell ref="A13:B13"/>
  </mergeCells>
  <conditionalFormatting sqref="C26 C29:C32">
    <cfRule type="expression" priority="4" dxfId="28" stopIfTrue="1">
      <formula>$J26=1</formula>
    </cfRule>
    <cfRule type="expression" priority="5" dxfId="29" stopIfTrue="1">
      <formula>$K26=2</formula>
    </cfRule>
    <cfRule type="expression" priority="6" dxfId="30" stopIfTrue="1">
      <formula>$K26=3</formula>
    </cfRule>
  </conditionalFormatting>
  <printOptions horizontalCentered="1"/>
  <pageMargins left="0.3937007874015748" right="0.3937007874015748" top="1.1811023622047245" bottom="0.3937007874015748" header="0.5118110236220472" footer="0.5118110236220472"/>
  <pageSetup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AM37"/>
  <sheetViews>
    <sheetView tabSelected="1" view="pageBreakPreview" zoomScaleSheetLayoutView="100" zoomScalePageLayoutView="0" workbookViewId="0" topLeftCell="A1">
      <selection activeCell="F18" sqref="F18:F20"/>
    </sheetView>
  </sheetViews>
  <sheetFormatPr defaultColWidth="9.140625" defaultRowHeight="12.75"/>
  <cols>
    <col min="1" max="1" width="9.140625" style="87" customWidth="1"/>
    <col min="2" max="2" width="13.28125" style="87" bestFit="1" customWidth="1"/>
    <col min="3" max="3" width="54.140625" style="87" customWidth="1"/>
    <col min="4" max="4" width="6.28125" style="87" customWidth="1"/>
    <col min="5" max="5" width="10.28125" style="87" customWidth="1"/>
    <col min="6" max="6" width="10.7109375" style="87" bestFit="1" customWidth="1"/>
    <col min="7" max="7" width="13.140625" style="87" customWidth="1"/>
    <col min="8" max="8" width="9.140625" style="87" customWidth="1"/>
    <col min="9" max="9" width="9.140625" style="88" customWidth="1"/>
    <col min="10" max="11" width="9.140625" style="87" customWidth="1"/>
    <col min="12" max="12" width="10.00390625" style="87" bestFit="1" customWidth="1"/>
    <col min="13" max="16384" width="9.140625" style="87" customWidth="1"/>
  </cols>
  <sheetData>
    <row r="1" ht="37.5" customHeight="1">
      <c r="A1" s="45" t="s">
        <v>41</v>
      </c>
    </row>
    <row r="2" spans="1:7" ht="12.75" customHeight="1">
      <c r="A2" s="159" t="s">
        <v>98</v>
      </c>
      <c r="B2" s="159"/>
      <c r="C2" s="159"/>
      <c r="D2" s="159"/>
      <c r="E2" s="159"/>
      <c r="F2" s="159"/>
      <c r="G2" s="159"/>
    </row>
    <row r="3" spans="1:7" ht="15" customHeight="1">
      <c r="A3" s="159"/>
      <c r="B3" s="159"/>
      <c r="C3" s="159"/>
      <c r="D3" s="159"/>
      <c r="E3" s="159"/>
      <c r="F3" s="159"/>
      <c r="G3" s="159"/>
    </row>
    <row r="4" spans="1:7" ht="12.75" customHeight="1">
      <c r="A4" s="89"/>
      <c r="B4" s="89"/>
      <c r="C4" s="89"/>
      <c r="D4" s="89"/>
      <c r="E4" s="89"/>
      <c r="F4" s="89"/>
      <c r="G4" s="89"/>
    </row>
    <row r="5" spans="1:7" ht="15.75" customHeight="1">
      <c r="A5" s="158" t="str">
        <f>'P. BDI'!B3</f>
        <v>Edital :</v>
      </c>
      <c r="B5" s="158"/>
      <c r="C5" s="38" t="str">
        <f>'P. BDI'!C3:F3</f>
        <v>TP-xxx</v>
      </c>
      <c r="D5" s="92"/>
      <c r="E5" s="92"/>
      <c r="F5" s="89"/>
      <c r="G5" s="89"/>
    </row>
    <row r="6" spans="1:7" ht="14.25">
      <c r="A6" s="158" t="str">
        <f>'P. BDI'!B4</f>
        <v>Tomador: </v>
      </c>
      <c r="B6" s="158"/>
      <c r="C6" s="91" t="str">
        <f>'P. BDI'!C4:F4</f>
        <v>Prefeitura Municipal de Dois Vizinhos - PR</v>
      </c>
      <c r="D6" s="92"/>
      <c r="E6" s="92"/>
      <c r="F6" s="89"/>
      <c r="G6" s="89"/>
    </row>
    <row r="7" spans="1:7" ht="51">
      <c r="A7" s="158" t="str">
        <f>'P. BDI'!B5</f>
        <v>Empreendimento: </v>
      </c>
      <c r="B7" s="158"/>
      <c r="C7" s="94" t="str">
        <f>'P. BDI'!C5:F5</f>
        <v>ELABORAÇÃO DE PROJETOS DE MELHORIA DE ILUMINAÇÃO PUBLICA, SISTEMA DE MONITORAMENTO POR CAMERAS IP, JUNTO A CENTRAL DE COMANDO DO SISTEMA</v>
      </c>
      <c r="D7" s="90"/>
      <c r="E7" s="95"/>
      <c r="F7" s="89"/>
      <c r="G7" s="95"/>
    </row>
    <row r="8" spans="1:7" ht="12.75">
      <c r="A8" s="158" t="str">
        <f>'P. BDI'!B6</f>
        <v>Local da Obra:</v>
      </c>
      <c r="B8" s="158"/>
      <c r="C8" s="91" t="str">
        <f>'P. BDI'!C6:F6</f>
        <v>Vários locais</v>
      </c>
      <c r="D8" s="90"/>
      <c r="E8" s="95"/>
      <c r="F8" s="95"/>
      <c r="G8" s="95"/>
    </row>
    <row r="9" spans="1:7" ht="12.75">
      <c r="A9" s="158" t="str">
        <f>'P. BDI'!B7</f>
        <v>Empresa Prop.:</v>
      </c>
      <c r="B9" s="158"/>
      <c r="C9" s="38" t="str">
        <f>'P. BDI'!C7:F7</f>
        <v>xxxxxxxxxxxxxx</v>
      </c>
      <c r="D9" s="90"/>
      <c r="E9" s="95"/>
      <c r="F9" s="95"/>
      <c r="G9" s="95"/>
    </row>
    <row r="10" spans="1:7" ht="12.75">
      <c r="A10" s="158" t="str">
        <f>'P. BDI'!B8</f>
        <v>CNPJ:</v>
      </c>
      <c r="B10" s="158"/>
      <c r="C10" s="38" t="str">
        <f>'P. BDI'!C8:F8</f>
        <v>xxxxxxxxxxxxxx</v>
      </c>
      <c r="D10" s="90"/>
      <c r="E10" s="95"/>
      <c r="F10" s="95"/>
      <c r="G10" s="95"/>
    </row>
    <row r="11" spans="1:7" ht="12.75">
      <c r="A11" s="158" t="str">
        <f>'P. BDI'!B9</f>
        <v>Data Base:</v>
      </c>
      <c r="B11" s="158"/>
      <c r="C11" s="42" t="s">
        <v>39</v>
      </c>
      <c r="D11" s="90"/>
      <c r="E11" s="90"/>
      <c r="F11" s="96"/>
      <c r="G11" s="95"/>
    </row>
    <row r="12" spans="1:7" ht="12.75" hidden="1">
      <c r="A12" s="158" t="s">
        <v>65</v>
      </c>
      <c r="B12" s="158"/>
      <c r="C12" s="97"/>
      <c r="D12" s="90"/>
      <c r="E12" s="90"/>
      <c r="F12" s="96"/>
      <c r="G12" s="57"/>
    </row>
    <row r="13" spans="1:7" ht="12.75">
      <c r="A13" s="98"/>
      <c r="B13" s="99"/>
      <c r="C13" s="100"/>
      <c r="D13" s="95"/>
      <c r="E13" s="95"/>
      <c r="F13" s="95"/>
      <c r="G13" s="95"/>
    </row>
    <row r="14" spans="1:7" s="110" customFormat="1" ht="25.5" customHeight="1">
      <c r="A14" s="109" t="s">
        <v>46</v>
      </c>
      <c r="B14" s="109" t="s">
        <v>47</v>
      </c>
      <c r="C14" s="109" t="s">
        <v>48</v>
      </c>
      <c r="D14" s="109" t="s">
        <v>94</v>
      </c>
      <c r="E14" s="109" t="s">
        <v>50</v>
      </c>
      <c r="F14" s="109" t="s">
        <v>49</v>
      </c>
      <c r="G14" s="109" t="s">
        <v>51</v>
      </c>
    </row>
    <row r="15" spans="1:7" s="110" customFormat="1" ht="15.75" customHeight="1" hidden="1">
      <c r="A15" s="167" t="s">
        <v>95</v>
      </c>
      <c r="B15" s="167"/>
      <c r="C15" s="167"/>
      <c r="D15" s="167"/>
      <c r="E15" s="167"/>
      <c r="F15" s="167"/>
      <c r="G15" s="167"/>
    </row>
    <row r="16" spans="1:7" s="110" customFormat="1" ht="15.75" customHeight="1">
      <c r="A16" s="168"/>
      <c r="B16" s="168"/>
      <c r="C16" s="168"/>
      <c r="D16" s="168"/>
      <c r="E16" s="168"/>
      <c r="F16" s="168"/>
      <c r="G16" s="168"/>
    </row>
    <row r="17" spans="1:7" s="88" customFormat="1" ht="12.75">
      <c r="A17" s="111" t="s">
        <v>45</v>
      </c>
      <c r="B17" s="111"/>
      <c r="C17" s="111" t="s">
        <v>100</v>
      </c>
      <c r="D17" s="112"/>
      <c r="E17" s="113"/>
      <c r="F17" s="114"/>
      <c r="G17" s="114"/>
    </row>
    <row r="18" spans="1:7" s="88" customFormat="1" ht="360">
      <c r="A18" s="174" t="s">
        <v>96</v>
      </c>
      <c r="B18" s="171" t="s">
        <v>102</v>
      </c>
      <c r="C18" s="80" t="s">
        <v>105</v>
      </c>
      <c r="D18" s="171" t="s">
        <v>107</v>
      </c>
      <c r="E18" s="177">
        <v>1</v>
      </c>
      <c r="F18" s="180">
        <v>0</v>
      </c>
      <c r="G18" s="183">
        <f>F18*E18</f>
        <v>0</v>
      </c>
    </row>
    <row r="19" spans="1:7" s="88" customFormat="1" ht="225">
      <c r="A19" s="175"/>
      <c r="B19" s="172"/>
      <c r="C19" s="81" t="s">
        <v>106</v>
      </c>
      <c r="D19" s="172"/>
      <c r="E19" s="178"/>
      <c r="F19" s="181"/>
      <c r="G19" s="184"/>
    </row>
    <row r="20" spans="1:7" s="88" customFormat="1" ht="185.25" customHeight="1">
      <c r="A20" s="176"/>
      <c r="B20" s="173"/>
      <c r="C20" s="82" t="s">
        <v>108</v>
      </c>
      <c r="D20" s="173"/>
      <c r="E20" s="179"/>
      <c r="F20" s="182"/>
      <c r="G20" s="185"/>
    </row>
    <row r="21" spans="1:39" ht="12.75">
      <c r="A21" s="169" t="s">
        <v>101</v>
      </c>
      <c r="B21" s="170"/>
      <c r="C21" s="170"/>
      <c r="D21" s="170"/>
      <c r="E21" s="170"/>
      <c r="F21" s="170"/>
      <c r="G21" s="114">
        <f>G18</f>
        <v>0</v>
      </c>
      <c r="H21" s="115"/>
      <c r="J21" s="88"/>
      <c r="K21" s="88"/>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row>
    <row r="22" spans="8:39" ht="12.75">
      <c r="H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row>
    <row r="23" ht="38.25">
      <c r="C23" s="110" t="s">
        <v>103</v>
      </c>
    </row>
    <row r="24" ht="12.75">
      <c r="C24" s="116"/>
    </row>
    <row r="25" ht="12.75">
      <c r="C25" s="116"/>
    </row>
    <row r="29" spans="4:9" ht="12.75">
      <c r="D29" s="73" t="s">
        <v>87</v>
      </c>
      <c r="E29" s="85"/>
      <c r="F29" s="86"/>
      <c r="G29" s="83"/>
      <c r="I29" s="87"/>
    </row>
    <row r="30" spans="4:9" ht="12.75">
      <c r="D30" s="75" t="s">
        <v>89</v>
      </c>
      <c r="E30" s="84"/>
      <c r="F30" s="83"/>
      <c r="G30" s="83"/>
      <c r="I30" s="87"/>
    </row>
    <row r="31" spans="4:9" ht="12.75">
      <c r="D31" s="77"/>
      <c r="E31" s="37"/>
      <c r="I31" s="87"/>
    </row>
    <row r="32" spans="4:9" ht="12.75">
      <c r="D32" s="77"/>
      <c r="E32" s="37"/>
      <c r="I32" s="87"/>
    </row>
    <row r="33" spans="4:9" ht="12.75">
      <c r="D33" s="77"/>
      <c r="E33" s="37"/>
      <c r="I33" s="87"/>
    </row>
    <row r="34" spans="4:9" ht="12.75">
      <c r="D34" s="34"/>
      <c r="E34" s="48"/>
      <c r="I34" s="87"/>
    </row>
    <row r="35" spans="4:9" ht="12.75">
      <c r="D35" s="48"/>
      <c r="E35" s="48"/>
      <c r="I35" s="87"/>
    </row>
    <row r="36" spans="4:9" ht="12.75">
      <c r="D36" s="73" t="s">
        <v>88</v>
      </c>
      <c r="E36" s="85"/>
      <c r="F36" s="86"/>
      <c r="G36" s="83"/>
      <c r="I36" s="87"/>
    </row>
    <row r="37" spans="4:9" ht="12.75">
      <c r="D37" s="75" t="s">
        <v>36</v>
      </c>
      <c r="E37" s="84"/>
      <c r="F37" s="83"/>
      <c r="G37" s="83"/>
      <c r="I37" s="87"/>
    </row>
  </sheetData>
  <sheetProtection password="C637" sheet="1" selectLockedCells="1"/>
  <mergeCells count="18">
    <mergeCell ref="A16:G16"/>
    <mergeCell ref="A21:F21"/>
    <mergeCell ref="A10:B10"/>
    <mergeCell ref="A11:B11"/>
    <mergeCell ref="D18:D20"/>
    <mergeCell ref="B18:B20"/>
    <mergeCell ref="A18:A20"/>
    <mergeCell ref="E18:E20"/>
    <mergeCell ref="F18:F20"/>
    <mergeCell ref="G18:G20"/>
    <mergeCell ref="A12:B12"/>
    <mergeCell ref="A15:G15"/>
    <mergeCell ref="A2:G3"/>
    <mergeCell ref="A5:B5"/>
    <mergeCell ref="A6:B6"/>
    <mergeCell ref="A7:B7"/>
    <mergeCell ref="A8:B8"/>
    <mergeCell ref="A9:B9"/>
  </mergeCells>
  <conditionalFormatting sqref="C20">
    <cfRule type="expression" priority="4539" dxfId="28" stopIfTrue="1">
      <formula>Orçamento!#REF!=1</formula>
    </cfRule>
    <cfRule type="expression" priority="4540" dxfId="29" stopIfTrue="1">
      <formula>Orçamento!#REF!=2</formula>
    </cfRule>
    <cfRule type="expression" priority="4541" dxfId="30" stopIfTrue="1">
      <formula>Orçamento!#REF!=3</formula>
    </cfRule>
  </conditionalFormatting>
  <conditionalFormatting sqref="C18:C19">
    <cfRule type="expression" priority="1" dxfId="28" stopIfTrue="1">
      <formula>Orçamento!#REF!=1</formula>
    </cfRule>
    <cfRule type="expression" priority="2" dxfId="29" stopIfTrue="1">
      <formula>Orçamento!#REF!=2</formula>
    </cfRule>
    <cfRule type="expression" priority="3" dxfId="30" stopIfTrue="1">
      <formula>Orçamento!#REF!=3</formula>
    </cfRule>
  </conditionalFormatting>
  <printOptions horizontalCentered="1"/>
  <pageMargins left="0.3937007874015748" right="0.3937007874015748" top="1.1811023622047245" bottom="0.3937007874015748" header="0.5118110236220472" footer="0.5118110236220472"/>
  <pageSetup horizontalDpi="600" verticalDpi="600" orientation="portrait" paperSize="9" scale="55" r:id="rId1"/>
  <ignoredErrors>
    <ignoredError sqref="A5:C10 A12:B12 A11:B11" unlockedFormula="1"/>
  </ignoredErrors>
</worksheet>
</file>

<file path=xl/worksheets/sheet4.xml><?xml version="1.0" encoding="utf-8"?>
<worksheet xmlns="http://schemas.openxmlformats.org/spreadsheetml/2006/main" xmlns:r="http://schemas.openxmlformats.org/officeDocument/2006/relationships">
  <dimension ref="A1:P50"/>
  <sheetViews>
    <sheetView view="pageBreakPreview" zoomScaleSheetLayoutView="100" zoomScalePageLayoutView="0" workbookViewId="0" topLeftCell="A1">
      <selection activeCell="G40" sqref="G40:H41"/>
    </sheetView>
  </sheetViews>
  <sheetFormatPr defaultColWidth="9.140625" defaultRowHeight="12.75"/>
  <cols>
    <col min="1" max="1" width="7.140625" style="87" customWidth="1"/>
    <col min="2" max="2" width="9.421875" style="87" customWidth="1"/>
    <col min="3" max="3" width="54.140625" style="87" customWidth="1"/>
    <col min="4" max="4" width="6.28125" style="87" customWidth="1"/>
    <col min="5" max="5" width="10.28125" style="87" customWidth="1"/>
    <col min="6" max="6" width="10.7109375" style="87" bestFit="1" customWidth="1"/>
    <col min="7" max="9" width="11.7109375" style="87" customWidth="1"/>
    <col min="10" max="15" width="11.7109375" style="87" hidden="1" customWidth="1"/>
    <col min="16" max="16" width="10.7109375" style="87" customWidth="1"/>
    <col min="17" max="16384" width="9.140625" style="87" customWidth="1"/>
  </cols>
  <sheetData>
    <row r="1" ht="37.5" customHeight="1">
      <c r="A1" s="45" t="s">
        <v>41</v>
      </c>
    </row>
    <row r="2" spans="1:16" ht="12.75" customHeight="1">
      <c r="A2" s="159" t="s">
        <v>86</v>
      </c>
      <c r="B2" s="159"/>
      <c r="C2" s="159"/>
      <c r="D2" s="159"/>
      <c r="E2" s="159"/>
      <c r="F2" s="159"/>
      <c r="G2" s="159"/>
      <c r="H2" s="159"/>
      <c r="I2" s="159"/>
      <c r="J2" s="159"/>
      <c r="K2" s="159"/>
      <c r="L2" s="159"/>
      <c r="M2" s="159"/>
      <c r="N2" s="159"/>
      <c r="O2" s="159"/>
      <c r="P2" s="159"/>
    </row>
    <row r="3" spans="1:16" ht="15" customHeight="1">
      <c r="A3" s="159"/>
      <c r="B3" s="159"/>
      <c r="C3" s="159"/>
      <c r="D3" s="159"/>
      <c r="E3" s="159"/>
      <c r="F3" s="159"/>
      <c r="G3" s="159"/>
      <c r="H3" s="159"/>
      <c r="I3" s="159"/>
      <c r="J3" s="159"/>
      <c r="K3" s="159"/>
      <c r="L3" s="159"/>
      <c r="M3" s="159"/>
      <c r="N3" s="159"/>
      <c r="O3" s="159"/>
      <c r="P3" s="159"/>
    </row>
    <row r="4" spans="1:8" ht="12.75" customHeight="1">
      <c r="A4" s="89"/>
      <c r="B4" s="89"/>
      <c r="C4" s="89"/>
      <c r="D4" s="89"/>
      <c r="E4" s="89"/>
      <c r="F4" s="89"/>
      <c r="G4" s="89"/>
      <c r="H4" s="89"/>
    </row>
    <row r="5" spans="1:7" ht="15.75" customHeight="1">
      <c r="A5" s="158" t="str">
        <f>'P. BDI'!B3</f>
        <v>Edital :</v>
      </c>
      <c r="B5" s="158"/>
      <c r="C5" s="38" t="str">
        <f>'P. BDI'!C3:F3</f>
        <v>TP-xxx</v>
      </c>
      <c r="D5" s="92"/>
      <c r="E5" s="92"/>
      <c r="F5" s="89"/>
      <c r="G5" s="89"/>
    </row>
    <row r="6" spans="1:7" ht="14.25">
      <c r="A6" s="158" t="str">
        <f>'P. BDI'!B4</f>
        <v>Tomador: </v>
      </c>
      <c r="B6" s="158"/>
      <c r="C6" s="91" t="str">
        <f>'P. BDI'!C4:F4</f>
        <v>Prefeitura Municipal de Dois Vizinhos - PR</v>
      </c>
      <c r="D6" s="92"/>
      <c r="E6" s="92"/>
      <c r="F6" s="89"/>
      <c r="G6" s="89"/>
    </row>
    <row r="7" spans="1:8" ht="51">
      <c r="A7" s="158" t="str">
        <f>'P. BDI'!B5</f>
        <v>Empreendimento: </v>
      </c>
      <c r="B7" s="158"/>
      <c r="C7" s="94" t="str">
        <f>'P. BDI'!C5:F5</f>
        <v>ELABORAÇÃO DE PROJETOS DE MELHORIA DE ILUMINAÇÃO PUBLICA, SISTEMA DE MONITORAMENTO POR CAMERAS IP, JUNTO A CENTRAL DE COMANDO DO SISTEMA</v>
      </c>
      <c r="D7" s="92"/>
      <c r="E7" s="92"/>
      <c r="F7" s="89"/>
      <c r="G7" s="89"/>
      <c r="H7" s="95"/>
    </row>
    <row r="8" spans="1:8" ht="14.25">
      <c r="A8" s="158" t="str">
        <f>'P. BDI'!B6</f>
        <v>Local da Obra:</v>
      </c>
      <c r="B8" s="158"/>
      <c r="C8" s="91" t="str">
        <f>'P. BDI'!C6:F6</f>
        <v>Vários locais</v>
      </c>
      <c r="D8" s="90"/>
      <c r="E8" s="95"/>
      <c r="F8" s="89"/>
      <c r="G8" s="89"/>
      <c r="H8" s="95"/>
    </row>
    <row r="9" spans="1:8" ht="14.25">
      <c r="A9" s="158" t="str">
        <f>'P. BDI'!B7</f>
        <v>Empresa Prop.:</v>
      </c>
      <c r="B9" s="158"/>
      <c r="C9" s="38" t="str">
        <f>'P. BDI'!C7:F7</f>
        <v>xxxxxxxxxxxxxx</v>
      </c>
      <c r="D9" s="90"/>
      <c r="E9" s="95"/>
      <c r="F9" s="89"/>
      <c r="G9" s="89"/>
      <c r="H9" s="95"/>
    </row>
    <row r="10" spans="1:8" ht="12.75">
      <c r="A10" s="158" t="str">
        <f>'P. BDI'!B8</f>
        <v>CNPJ:</v>
      </c>
      <c r="B10" s="158"/>
      <c r="C10" s="38" t="str">
        <f>'P. BDI'!C8:F8</f>
        <v>xxxxxxxxxxxxxx</v>
      </c>
      <c r="D10" s="90"/>
      <c r="E10" s="95"/>
      <c r="F10" s="95"/>
      <c r="G10" s="95"/>
      <c r="H10" s="95"/>
    </row>
    <row r="11" spans="1:8" ht="12.75">
      <c r="A11" s="158" t="str">
        <f>'P. BDI'!B9</f>
        <v>Data Base:</v>
      </c>
      <c r="B11" s="158"/>
      <c r="C11" s="39" t="s">
        <v>39</v>
      </c>
      <c r="D11" s="90"/>
      <c r="E11" s="90"/>
      <c r="F11" s="96"/>
      <c r="G11" s="57"/>
      <c r="H11" s="57"/>
    </row>
    <row r="12" spans="1:8" ht="12.75" hidden="1">
      <c r="A12" s="158" t="s">
        <v>72</v>
      </c>
      <c r="B12" s="158"/>
      <c r="C12" s="97">
        <f>'P. BDI'!F31</f>
        <v>0.2935</v>
      </c>
      <c r="D12" s="90"/>
      <c r="E12" s="90"/>
      <c r="F12" s="96"/>
      <c r="G12" s="57"/>
      <c r="H12" s="57"/>
    </row>
    <row r="13" spans="1:8" ht="12.75">
      <c r="A13" s="98"/>
      <c r="B13" s="99"/>
      <c r="C13" s="100"/>
      <c r="D13" s="95"/>
      <c r="E13" s="95"/>
      <c r="F13" s="95"/>
      <c r="G13" s="95"/>
      <c r="H13" s="95"/>
    </row>
    <row r="15" spans="2:16" ht="12.75">
      <c r="B15" s="101" t="s">
        <v>46</v>
      </c>
      <c r="C15" s="163" t="s">
        <v>67</v>
      </c>
      <c r="D15" s="163"/>
      <c r="E15" s="163" t="s">
        <v>73</v>
      </c>
      <c r="F15" s="163"/>
      <c r="G15" s="101" t="s">
        <v>74</v>
      </c>
      <c r="H15" s="101" t="s">
        <v>75</v>
      </c>
      <c r="I15" s="101" t="s">
        <v>76</v>
      </c>
      <c r="J15" s="101" t="s">
        <v>77</v>
      </c>
      <c r="K15" s="101" t="s">
        <v>78</v>
      </c>
      <c r="L15" s="101" t="s">
        <v>79</v>
      </c>
      <c r="M15" s="101" t="s">
        <v>80</v>
      </c>
      <c r="N15" s="101" t="s">
        <v>81</v>
      </c>
      <c r="O15" s="101" t="s">
        <v>82</v>
      </c>
      <c r="P15" s="101" t="s">
        <v>83</v>
      </c>
    </row>
    <row r="16" spans="2:16" ht="12.75">
      <c r="B16" s="102" t="str">
        <f>QCI!B26</f>
        <v>.1</v>
      </c>
      <c r="C16" s="189" t="str">
        <f>QCI!C26</f>
        <v>SERVIÇOS</v>
      </c>
      <c r="D16" s="189"/>
      <c r="E16" s="161">
        <f>QCI!F26</f>
        <v>0</v>
      </c>
      <c r="F16" s="161"/>
      <c r="G16" s="117"/>
      <c r="H16" s="117"/>
      <c r="I16" s="117"/>
      <c r="J16" s="103"/>
      <c r="K16" s="103"/>
      <c r="L16" s="103"/>
      <c r="M16" s="103"/>
      <c r="N16" s="103"/>
      <c r="O16" s="103"/>
      <c r="P16" s="118">
        <f>SUM(G16:O16)</f>
        <v>0</v>
      </c>
    </row>
    <row r="17" spans="2:16" ht="12.75" hidden="1">
      <c r="B17" s="102">
        <f>QCI!B27</f>
        <v>0</v>
      </c>
      <c r="C17" s="189">
        <f>QCI!C27</f>
        <v>0</v>
      </c>
      <c r="D17" s="189"/>
      <c r="E17" s="161">
        <f>QCI!F27</f>
        <v>0</v>
      </c>
      <c r="F17" s="161"/>
      <c r="G17" s="119"/>
      <c r="H17" s="103"/>
      <c r="I17" s="103"/>
      <c r="J17" s="103"/>
      <c r="K17" s="103"/>
      <c r="L17" s="103"/>
      <c r="M17" s="103"/>
      <c r="N17" s="103"/>
      <c r="O17" s="103"/>
      <c r="P17" s="120">
        <f aca="true" t="shared" si="0" ref="P17:P22">SUM(G17:O17)</f>
        <v>0</v>
      </c>
    </row>
    <row r="18" spans="2:16" ht="12.75" hidden="1">
      <c r="B18" s="102">
        <f>QCI!B28</f>
        <v>0</v>
      </c>
      <c r="C18" s="189">
        <f>QCI!C28</f>
        <v>0</v>
      </c>
      <c r="D18" s="189"/>
      <c r="E18" s="161">
        <f>QCI!F28</f>
        <v>0</v>
      </c>
      <c r="F18" s="161"/>
      <c r="G18" s="119"/>
      <c r="H18" s="103"/>
      <c r="I18" s="103"/>
      <c r="J18" s="119"/>
      <c r="K18" s="119"/>
      <c r="L18" s="119"/>
      <c r="M18" s="119"/>
      <c r="N18" s="119"/>
      <c r="O18" s="119"/>
      <c r="P18" s="120">
        <f t="shared" si="0"/>
        <v>0</v>
      </c>
    </row>
    <row r="19" spans="2:16" ht="12.75" hidden="1">
      <c r="B19" s="102">
        <f>QCI!B29</f>
        <v>0</v>
      </c>
      <c r="C19" s="189">
        <f>QCI!C29</f>
        <v>0</v>
      </c>
      <c r="D19" s="189"/>
      <c r="E19" s="161">
        <f>QCI!F29</f>
        <v>0</v>
      </c>
      <c r="F19" s="161"/>
      <c r="G19" s="119"/>
      <c r="H19" s="119"/>
      <c r="I19" s="119"/>
      <c r="J19" s="119"/>
      <c r="K19" s="119"/>
      <c r="L19" s="119"/>
      <c r="M19" s="119"/>
      <c r="N19" s="119"/>
      <c r="O19" s="119"/>
      <c r="P19" s="120">
        <f t="shared" si="0"/>
        <v>0</v>
      </c>
    </row>
    <row r="20" spans="2:16" ht="12.75" hidden="1">
      <c r="B20" s="102">
        <f>QCI!B30</f>
        <v>0</v>
      </c>
      <c r="C20" s="189">
        <f>QCI!C30</f>
        <v>0</v>
      </c>
      <c r="D20" s="189"/>
      <c r="E20" s="161">
        <f>QCI!F30</f>
        <v>0</v>
      </c>
      <c r="F20" s="161"/>
      <c r="G20" s="119"/>
      <c r="H20" s="119"/>
      <c r="I20" s="119"/>
      <c r="J20" s="119"/>
      <c r="K20" s="119"/>
      <c r="L20" s="119"/>
      <c r="M20" s="119"/>
      <c r="N20" s="119"/>
      <c r="O20" s="119"/>
      <c r="P20" s="120">
        <f t="shared" si="0"/>
        <v>0</v>
      </c>
    </row>
    <row r="21" spans="2:16" ht="12.75" hidden="1">
      <c r="B21" s="102">
        <f>QCI!B31</f>
        <v>0</v>
      </c>
      <c r="C21" s="189">
        <f>QCI!C31</f>
        <v>0</v>
      </c>
      <c r="D21" s="189"/>
      <c r="E21" s="161">
        <f>QCI!F31</f>
        <v>0</v>
      </c>
      <c r="F21" s="161"/>
      <c r="G21" s="119"/>
      <c r="H21" s="119"/>
      <c r="I21" s="119"/>
      <c r="J21" s="119"/>
      <c r="K21" s="119"/>
      <c r="L21" s="119"/>
      <c r="M21" s="119"/>
      <c r="N21" s="119"/>
      <c r="O21" s="119"/>
      <c r="P21" s="120">
        <f t="shared" si="0"/>
        <v>0</v>
      </c>
    </row>
    <row r="22" spans="2:16" ht="12.75" hidden="1">
      <c r="B22" s="102">
        <f>QCI!B32</f>
        <v>0</v>
      </c>
      <c r="C22" s="189">
        <f>QCI!C32</f>
        <v>0</v>
      </c>
      <c r="D22" s="189"/>
      <c r="E22" s="161">
        <f>QCI!F32</f>
        <v>0</v>
      </c>
      <c r="F22" s="161"/>
      <c r="G22" s="119"/>
      <c r="H22" s="119"/>
      <c r="I22" s="119"/>
      <c r="J22" s="119"/>
      <c r="K22" s="119"/>
      <c r="L22" s="119"/>
      <c r="M22" s="119"/>
      <c r="N22" s="119"/>
      <c r="O22" s="119"/>
      <c r="P22" s="120">
        <f t="shared" si="0"/>
        <v>0</v>
      </c>
    </row>
    <row r="23" spans="2:16" ht="12.75" hidden="1">
      <c r="B23" s="102"/>
      <c r="C23" s="189"/>
      <c r="D23" s="189"/>
      <c r="E23" s="161"/>
      <c r="F23" s="161"/>
      <c r="G23" s="119"/>
      <c r="H23" s="119"/>
      <c r="I23" s="119"/>
      <c r="J23" s="119"/>
      <c r="K23" s="119"/>
      <c r="L23" s="119"/>
      <c r="M23" s="119"/>
      <c r="N23" s="119"/>
      <c r="O23" s="119"/>
      <c r="P23" s="120"/>
    </row>
    <row r="24" spans="2:16" ht="12.75" hidden="1">
      <c r="B24" s="102"/>
      <c r="C24" s="189"/>
      <c r="D24" s="189"/>
      <c r="E24" s="161"/>
      <c r="F24" s="161"/>
      <c r="G24" s="119"/>
      <c r="H24" s="119"/>
      <c r="I24" s="119"/>
      <c r="J24" s="119"/>
      <c r="K24" s="119"/>
      <c r="L24" s="119"/>
      <c r="M24" s="119"/>
      <c r="N24" s="119"/>
      <c r="O24" s="119"/>
      <c r="P24" s="120"/>
    </row>
    <row r="25" spans="2:16" ht="12.75" hidden="1">
      <c r="B25" s="105"/>
      <c r="C25" s="189"/>
      <c r="D25" s="189"/>
      <c r="E25" s="161"/>
      <c r="F25" s="161"/>
      <c r="G25" s="119"/>
      <c r="H25" s="119"/>
      <c r="I25" s="119"/>
      <c r="J25" s="119"/>
      <c r="K25" s="119"/>
      <c r="L25" s="119"/>
      <c r="M25" s="119"/>
      <c r="N25" s="119"/>
      <c r="O25" s="119"/>
      <c r="P25" s="120"/>
    </row>
    <row r="26" spans="2:16" ht="12.75" hidden="1">
      <c r="B26" s="105"/>
      <c r="C26" s="187"/>
      <c r="D26" s="187"/>
      <c r="E26" s="162"/>
      <c r="F26" s="162"/>
      <c r="G26" s="119"/>
      <c r="H26" s="119"/>
      <c r="I26" s="119"/>
      <c r="J26" s="119"/>
      <c r="K26" s="119"/>
      <c r="L26" s="119"/>
      <c r="M26" s="119"/>
      <c r="N26" s="119"/>
      <c r="O26" s="119"/>
      <c r="P26" s="120"/>
    </row>
    <row r="27" spans="2:16" ht="12.75" hidden="1">
      <c r="B27" s="105"/>
      <c r="C27" s="187"/>
      <c r="D27" s="187"/>
      <c r="E27" s="162"/>
      <c r="F27" s="162"/>
      <c r="G27" s="119"/>
      <c r="H27" s="119"/>
      <c r="I27" s="119"/>
      <c r="J27" s="119"/>
      <c r="K27" s="119"/>
      <c r="L27" s="119"/>
      <c r="M27" s="119"/>
      <c r="N27" s="119"/>
      <c r="O27" s="119"/>
      <c r="P27" s="120"/>
    </row>
    <row r="28" spans="2:16" ht="12.75" hidden="1">
      <c r="B28" s="105"/>
      <c r="C28" s="187"/>
      <c r="D28" s="187"/>
      <c r="E28" s="162"/>
      <c r="F28" s="162"/>
      <c r="G28" s="119"/>
      <c r="H28" s="119"/>
      <c r="I28" s="119"/>
      <c r="J28" s="119"/>
      <c r="K28" s="119"/>
      <c r="L28" s="119"/>
      <c r="M28" s="119"/>
      <c r="N28" s="119"/>
      <c r="O28" s="119"/>
      <c r="P28" s="120"/>
    </row>
    <row r="29" spans="2:16" ht="12.75" hidden="1">
      <c r="B29" s="121"/>
      <c r="C29" s="188"/>
      <c r="D29" s="188"/>
      <c r="E29" s="192"/>
      <c r="F29" s="192"/>
      <c r="G29" s="122"/>
      <c r="H29" s="122"/>
      <c r="I29" s="122"/>
      <c r="J29" s="122"/>
      <c r="K29" s="122"/>
      <c r="L29" s="122"/>
      <c r="M29" s="122"/>
      <c r="N29" s="122"/>
      <c r="O29" s="122"/>
      <c r="P29" s="123"/>
    </row>
    <row r="30" spans="2:16" ht="12.75">
      <c r="B30" s="186" t="s">
        <v>85</v>
      </c>
      <c r="C30" s="186"/>
      <c r="D30" s="186"/>
      <c r="E30" s="193">
        <v>1</v>
      </c>
      <c r="F30" s="194"/>
      <c r="G30" s="124" t="e">
        <f aca="true" t="shared" si="1" ref="G30:O30">G31/$E$31</f>
        <v>#DIV/0!</v>
      </c>
      <c r="H30" s="124" t="e">
        <f t="shared" si="1"/>
        <v>#DIV/0!</v>
      </c>
      <c r="I30" s="124" t="e">
        <f t="shared" si="1"/>
        <v>#DIV/0!</v>
      </c>
      <c r="J30" s="124" t="e">
        <f t="shared" si="1"/>
        <v>#DIV/0!</v>
      </c>
      <c r="K30" s="124" t="e">
        <f t="shared" si="1"/>
        <v>#DIV/0!</v>
      </c>
      <c r="L30" s="124" t="e">
        <f t="shared" si="1"/>
        <v>#DIV/0!</v>
      </c>
      <c r="M30" s="124" t="e">
        <f t="shared" si="1"/>
        <v>#DIV/0!</v>
      </c>
      <c r="N30" s="124" t="e">
        <f t="shared" si="1"/>
        <v>#DIV/0!</v>
      </c>
      <c r="O30" s="124" t="e">
        <f t="shared" si="1"/>
        <v>#DIV/0!</v>
      </c>
      <c r="P30" s="125"/>
    </row>
    <row r="31" spans="2:16" ht="12.75">
      <c r="B31" s="186" t="s">
        <v>0</v>
      </c>
      <c r="C31" s="186"/>
      <c r="D31" s="186"/>
      <c r="E31" s="195">
        <f>SUM(E16:F29)</f>
        <v>0</v>
      </c>
      <c r="F31" s="162"/>
      <c r="G31" s="106">
        <f aca="true" t="shared" si="2" ref="G31:L31">(G16*$E$16)+(G17*$E$17)+(G18*$E$18)+(G19*$E$19)+(G20*$E$20)+(G21*$E$21)+(G22*$E$22)</f>
        <v>0</v>
      </c>
      <c r="H31" s="106">
        <f t="shared" si="2"/>
        <v>0</v>
      </c>
      <c r="I31" s="106">
        <f t="shared" si="2"/>
        <v>0</v>
      </c>
      <c r="J31" s="106">
        <f t="shared" si="2"/>
        <v>0</v>
      </c>
      <c r="K31" s="106">
        <f t="shared" si="2"/>
        <v>0</v>
      </c>
      <c r="L31" s="106">
        <f t="shared" si="2"/>
        <v>0</v>
      </c>
      <c r="M31" s="106">
        <f>(M16*$E$16)+(M17*$E$17)+(M18*$E$18)+(M19*$E$19)+(M20*$E$20)+(M24*$E$24)+(M25*$E$25)+(M26*$E$26)+(M27*$E$27)+(M28*$E$28)+(M29*$E$29)</f>
        <v>0</v>
      </c>
      <c r="N31" s="106">
        <f>(N16*$E$16)+(N17*$E$17)+(N18*$E$18)+(N19*$E$19)+(N20*$E$20)+(N24*$E$24)+(N25*$E$25)+(N26*$E$26)+(N27*$E$27)+(N28*$E$28)+(N29*$E$29)</f>
        <v>0</v>
      </c>
      <c r="O31" s="106">
        <f>(O16*$E$16)+(O17*$E$17)+(O18*$E$18)+(O19*$E$19)+(O20*$E$20)+(O24*$E$24)+(O25*$E$25)+(O26*$E$26)+(O27*$E$27)+(O28*$E$28)+(O29*$E$29)</f>
        <v>0</v>
      </c>
      <c r="P31" s="126"/>
    </row>
    <row r="32" spans="2:16" ht="12.75">
      <c r="B32" s="186" t="s">
        <v>84</v>
      </c>
      <c r="C32" s="186"/>
      <c r="D32" s="186"/>
      <c r="E32" s="190"/>
      <c r="F32" s="191"/>
      <c r="G32" s="127">
        <f>G31</f>
        <v>0</v>
      </c>
      <c r="H32" s="127">
        <f>H31+G32</f>
        <v>0</v>
      </c>
      <c r="I32" s="127">
        <f aca="true" t="shared" si="3" ref="I32:O32">I31+H32</f>
        <v>0</v>
      </c>
      <c r="J32" s="127">
        <f t="shared" si="3"/>
        <v>0</v>
      </c>
      <c r="K32" s="127">
        <f t="shared" si="3"/>
        <v>0</v>
      </c>
      <c r="L32" s="127">
        <f t="shared" si="3"/>
        <v>0</v>
      </c>
      <c r="M32" s="127">
        <f t="shared" si="3"/>
        <v>0</v>
      </c>
      <c r="N32" s="127">
        <f t="shared" si="3"/>
        <v>0</v>
      </c>
      <c r="O32" s="127">
        <f t="shared" si="3"/>
        <v>0</v>
      </c>
      <c r="P32" s="128"/>
    </row>
    <row r="40" spans="6:8" ht="12.75">
      <c r="F40" s="73" t="s">
        <v>87</v>
      </c>
      <c r="G40" s="85"/>
      <c r="H40" s="86"/>
    </row>
    <row r="41" spans="6:8" ht="12.75">
      <c r="F41" s="75" t="s">
        <v>89</v>
      </c>
      <c r="G41" s="84"/>
      <c r="H41" s="83"/>
    </row>
    <row r="42" spans="6:7" ht="12.75">
      <c r="F42" s="77"/>
      <c r="G42" s="37"/>
    </row>
    <row r="43" spans="6:7" ht="12.75">
      <c r="F43" s="77"/>
      <c r="G43" s="37"/>
    </row>
    <row r="44" spans="6:7" ht="12.75">
      <c r="F44" s="77"/>
      <c r="G44" s="37"/>
    </row>
    <row r="45" spans="6:7" ht="12.75">
      <c r="F45" s="77"/>
      <c r="G45" s="37"/>
    </row>
    <row r="46" spans="6:7" ht="12.75">
      <c r="F46" s="77"/>
      <c r="G46" s="37"/>
    </row>
    <row r="47" spans="6:7" ht="12.75">
      <c r="F47" s="34"/>
      <c r="G47" s="48"/>
    </row>
    <row r="48" spans="6:7" ht="12.75">
      <c r="F48" s="48"/>
      <c r="G48" s="48"/>
    </row>
    <row r="49" spans="6:8" ht="12.75">
      <c r="F49" s="73" t="s">
        <v>88</v>
      </c>
      <c r="G49" s="85"/>
      <c r="H49" s="86"/>
    </row>
    <row r="50" spans="6:8" ht="12.75">
      <c r="F50" s="75" t="s">
        <v>36</v>
      </c>
      <c r="G50" s="84"/>
      <c r="H50" s="83"/>
    </row>
  </sheetData>
  <sheetProtection password="C637" sheet="1" selectLockedCells="1"/>
  <mergeCells count="45">
    <mergeCell ref="C19:D19"/>
    <mergeCell ref="C20:D20"/>
    <mergeCell ref="C24:D24"/>
    <mergeCell ref="C25:D25"/>
    <mergeCell ref="E27:F27"/>
    <mergeCell ref="E31:F31"/>
    <mergeCell ref="B30:D30"/>
    <mergeCell ref="E20:F20"/>
    <mergeCell ref="C22:D22"/>
    <mergeCell ref="E25:F25"/>
    <mergeCell ref="E21:F21"/>
    <mergeCell ref="E22:F22"/>
    <mergeCell ref="E23:F23"/>
    <mergeCell ref="C26:D26"/>
    <mergeCell ref="E26:F26"/>
    <mergeCell ref="A7:B7"/>
    <mergeCell ref="E24:F24"/>
    <mergeCell ref="A9:B9"/>
    <mergeCell ref="B32:D32"/>
    <mergeCell ref="E32:F32"/>
    <mergeCell ref="E28:F28"/>
    <mergeCell ref="E29:F29"/>
    <mergeCell ref="E30:F30"/>
    <mergeCell ref="E15:F15"/>
    <mergeCell ref="E16:F16"/>
    <mergeCell ref="E17:F17"/>
    <mergeCell ref="E18:F18"/>
    <mergeCell ref="E19:F19"/>
    <mergeCell ref="A2:P3"/>
    <mergeCell ref="A11:B11"/>
    <mergeCell ref="A12:B12"/>
    <mergeCell ref="C15:D15"/>
    <mergeCell ref="C16:D16"/>
    <mergeCell ref="A5:B5"/>
    <mergeCell ref="A6:B6"/>
    <mergeCell ref="A8:B8"/>
    <mergeCell ref="A10:B10"/>
    <mergeCell ref="B31:D31"/>
    <mergeCell ref="C28:D28"/>
    <mergeCell ref="C29:D29"/>
    <mergeCell ref="C21:D21"/>
    <mergeCell ref="C27:D27"/>
    <mergeCell ref="C17:D17"/>
    <mergeCell ref="C23:D23"/>
    <mergeCell ref="C18:D18"/>
  </mergeCells>
  <conditionalFormatting sqref="C16:C28">
    <cfRule type="expression" priority="13" dxfId="28" stopIfTrue="1">
      <formula>$J16=1</formula>
    </cfRule>
    <cfRule type="expression" priority="14" dxfId="29" stopIfTrue="1">
      <formula>$K16=2</formula>
    </cfRule>
    <cfRule type="expression" priority="15" dxfId="30" stopIfTrue="1">
      <formula>$K16=3</formula>
    </cfRule>
  </conditionalFormatting>
  <printOptions horizontalCentered="1"/>
  <pageMargins left="0.3937007874015748" right="0.3937007874015748" top="1.1811023622047245" bottom="0.3937007874015748" header="0.5118110236220472" footer="0.5118110236220472"/>
  <pageSetup horizontalDpi="600" verticalDpi="600" orientation="landscape" paperSize="9" scale="65" r:id="rId1"/>
  <ignoredErrors>
    <ignoredError sqref="A5:C10 A12:C12 A11:B1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Douglas</dc:creator>
  <cp:keywords/>
  <dc:description/>
  <cp:lastModifiedBy>FABIANO TOSCAN</cp:lastModifiedBy>
  <cp:lastPrinted>2019-07-19T10:37:43Z</cp:lastPrinted>
  <dcterms:created xsi:type="dcterms:W3CDTF">2006-10-10T19:21:35Z</dcterms:created>
  <dcterms:modified xsi:type="dcterms:W3CDTF">2019-07-19T10:41:41Z</dcterms:modified>
  <cp:category/>
  <cp:version/>
  <cp:contentType/>
  <cp:contentStatus/>
</cp:coreProperties>
</file>