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0"/>
  </bookViews>
  <sheets>
    <sheet name="P. BDI" sheetId="1" r:id="rId1"/>
    <sheet name="QCI" sheetId="2" r:id="rId2"/>
    <sheet name="Orçamento" sheetId="3" r:id="rId3"/>
    <sheet name="CRONO MORADIAS 08-08-07" sheetId="4" state="hidden" r:id="rId4"/>
    <sheet name="CRON" sheetId="5" r:id="rId5"/>
  </sheets>
  <definedNames>
    <definedName name="_xlnm.Print_Area" localSheetId="4">'CRON'!$A$2:$P$59</definedName>
    <definedName name="_xlnm.Print_Area" localSheetId="3">'CRONO MORADIAS 08-08-07'!$A$1:$P$36</definedName>
    <definedName name="_xlnm.Print_Area" localSheetId="2">'Orçamento'!$A$2:$H$95</definedName>
    <definedName name="_xlnm.Print_Area" localSheetId="0">'P. BDI'!$A$2:$F$48</definedName>
    <definedName name="_xlnm.Print_Area" localSheetId="1">'QCI'!$A$2:$H$58</definedName>
  </definedNames>
  <calcPr fullCalcOnLoad="1"/>
</workbook>
</file>

<file path=xl/sharedStrings.xml><?xml version="1.0" encoding="utf-8"?>
<sst xmlns="http://schemas.openxmlformats.org/spreadsheetml/2006/main" count="395" uniqueCount="268">
  <si>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</si>
  <si>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</si>
  <si>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</si>
  <si>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</si>
  <si>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</si>
  <si>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</si>
  <si>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</si>
  <si>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</si>
  <si>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</si>
  <si>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</si>
  <si>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</si>
  <si>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</si>
  <si>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</si>
  <si>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>M2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</si>
  <si>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</si>
  <si>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</si>
  <si>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</si>
  <si>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</si>
  <si>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</si>
  <si>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</si>
  <si>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</si>
  <si>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</si>
  <si>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</si>
  <si>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</si>
  <si>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</si>
  <si>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</si>
  <si>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</si>
  <si>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</si>
  <si>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</si>
  <si>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</si>
  <si>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</si>
  <si>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</si>
  <si>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</si>
  <si>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</si>
  <si>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</si>
  <si>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</si>
  <si>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</si>
  <si>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</si>
  <si>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</si>
  <si>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</si>
  <si>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</si>
  <si>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</si>
  <si>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</si>
  <si>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</si>
  <si>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</si>
  <si>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</si>
  <si>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</si>
  <si>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</si>
  <si>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</si>
  <si>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</si>
  <si>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</si>
  <si>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</si>
  <si>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</si>
  <si>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</si>
  <si>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</si>
  <si>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</si>
  <si>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</si>
  <si>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</si>
  <si>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</si>
  <si>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</si>
  <si>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</si>
  <si>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</si>
  <si>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</si>
  <si>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Prefeitura Municipal de Dois Vizinhos - PR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</si>
  <si>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</si>
  <si>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</si>
  <si>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</si>
  <si>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</si>
  <si>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</si>
  <si>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</si>
  <si>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.1</t>
  </si>
  <si>
    <t>.2</t>
  </si>
  <si>
    <t>ITEM .</t>
  </si>
  <si>
    <t>REF.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</si>
  <si>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</si>
  <si>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</si>
  <si>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</si>
  <si>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</si>
  <si>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</si>
  <si>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</si>
  <si>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</si>
  <si>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</si>
  <si>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</si>
  <si>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</si>
  <si>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</si>
  <si>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</si>
  <si>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</si>
  <si>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</si>
  <si>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</si>
  <si>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</si>
  <si>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</si>
  <si>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</si>
  <si>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</si>
  <si>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</si>
  <si>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</si>
  <si>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</si>
  <si>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>BDI c/ desoneração: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</si>
  <si>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</si>
  <si>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</si>
  <si>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</si>
  <si>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</si>
  <si>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</si>
  <si>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</si>
  <si>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</si>
  <si>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BDI c/ deson.: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</si>
  <si>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</si>
  <si>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</si>
  <si>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</si>
  <si>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</si>
  <si>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</si>
  <si>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</si>
  <si>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</si>
  <si>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</si>
  <si>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</si>
  <si>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</si>
  <si>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</si>
  <si>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</si>
  <si>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</si>
  <si>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</si>
  <si>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</si>
  <si>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</si>
  <si>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</si>
  <si>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M</t>
  </si>
  <si>
    <t>74106/1</t>
  </si>
  <si>
    <t>IMPERMEABILIZACAO DE ESTRUTURAS ENTERRADAS, COM TINTA ASFALTICA, DUAS DEMAOS.</t>
  </si>
  <si>
    <t>UN</t>
  </si>
  <si>
    <t>COBERTURA</t>
  </si>
  <si>
    <t>m²</t>
  </si>
  <si>
    <t>M3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</si>
  <si>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</si>
  <si>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>APLICAÇÃO MANUAL DE FUNDO SELADOR ACRÍLICO EM PAREDES EXTERNAS DE CASAS. AF_06/2014</t>
  </si>
  <si>
    <t>.3</t>
  </si>
  <si>
    <t>(COMPOSIÇÃO REPRESENTATIVA) EXECUÇÃO DE ESTRUTURAS DE CONCRETO ARMADO, PARA EDIFICAÇÃO HABITACIONAL UNIFAMILIAR TÉRREA (CASA ISOLADA), FCK = 25 MPA. AF_01/2017</t>
  </si>
  <si>
    <t>REATERRO INTERNO (EDIFICACOES) COMPACTADO MANUALMENTE</t>
  </si>
  <si>
    <t>74077/2</t>
  </si>
  <si>
    <t>PLACA DE OBRA (PARA CONSTRUCAO CIVIL) EM CHAPA GALVANIZADA *N. 22*, DE *2,0 X 1,125* M</t>
  </si>
  <si>
    <t>LOCACAO CONVENCIONAL DE OBRA, ATRAVÉS DE GABARITO DE TABUAS CORRIDAS PONTALETADAS, COM REAPROVEITAMENTO DE 10 VEZES.</t>
  </si>
  <si>
    <t>SERVIÇOS PRELIMINARES</t>
  </si>
  <si>
    <t>ESTRUTURA</t>
  </si>
  <si>
    <t>VEDAÇÃO, PISOS E REVESTIMENTOS</t>
  </si>
  <si>
    <t>CHAPISCO APLICADO EM ALVENARIAS E ESTRUTURAS DE CONCRETO INTERNAS, COM COLHER DE PEDREIRO.  ARGAMASSA TRAÇO 1:3 COM PREPARO EM BETONEIRA 400L. AF_06/2014</t>
  </si>
  <si>
    <t>REVESTIMENTO EM CERAMICA ESMALTADA EXTRA, PEI MAIOR OU IGUAL 4, FORMATO MAIOR A 2025 CM2</t>
  </si>
  <si>
    <t>.4</t>
  </si>
  <si>
    <t>.5</t>
  </si>
  <si>
    <t>ABERTURAS</t>
  </si>
  <si>
    <t>.6</t>
  </si>
  <si>
    <t>INSTALAÇÕES ELÉTRICAS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</si>
  <si>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</si>
  <si>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</si>
  <si>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ELETRODUTO FLEXÍVEL CORRUGADO, PVC, DN 25 MM (3/4"), PARA CIRCUITOS TERMINAIS, INSTALADO EM FORRO - FORNECIMENTO E INSTALAÇÃO. AF_12/2015</t>
  </si>
  <si>
    <t>CABO DE COBRE FLEXÍVEL ISOLADO, 6 MM², ANTI-CHAMA 450/750 V, PARA CIRCUITOS TERMINAIS - FORNECIMENTO E INSTALAÇÃO. AF_12/2015</t>
  </si>
  <si>
    <t>CAIXA DE PASSAGEM, EM PVC, DE 4" X 2", PARA ELETRODUTO FLEXIVEL CORRUGADO</t>
  </si>
  <si>
    <t>TOMADA MÉDIA DE EMBUTIR (2 MÓDULOS), 2P+T 10 A, SEM SUPORTE E SEM PLACA - FORNECIMENTO E INSTALAÇÃO. AF_12/2015</t>
  </si>
  <si>
    <t>DISJUNTOR MONOPOLAR TIPO DIN, CORRENTE NOMINAL DE 10A - FORNECIMENTO E INSTALAÇÃO. AF_04/2016</t>
  </si>
  <si>
    <t>DISJUNTOR MONOPOLAR TIPO DIN, CORRENTE NOMINAL DE 20A - FORNECIMENTO E INSTALAÇÃO. AF_04/2016</t>
  </si>
  <si>
    <t>.7</t>
  </si>
  <si>
    <t>APLICAÇÃO E LIXAMENTO DE MASSA LÁTEX EM PAREDES, DUAS DEMÃOS. AF_06/2014</t>
  </si>
  <si>
    <t>APLICAÇÃO MANUAL DE PINTURA COM TINTA LÁTEX PVA EM PAREDES, DUAS DEMÃOS. AF_06/2014</t>
  </si>
  <si>
    <t>LIMPEZA FINAL DA OBRA</t>
  </si>
  <si>
    <t>Ampliação CMEI Mãe Maria</t>
  </si>
  <si>
    <t>ESCAVAÇÃO MANUAL DE VALA PARA VIGA BALDRAME, COM PREVISÃO DE FÔRMA. AF_06/2017</t>
  </si>
  <si>
    <t>INTERRUPTORES SIMPLES (2 MODULOS) 10A, 250V, CONJUNTO MONTADO PARA EMBUTIR 4" X 2" (PLACA + SUPORTE + MODULOS)</t>
  </si>
  <si>
    <t>ALVENARIA DE VEDAÇÃO DE BLOCOS CERÂMICOS FURADOS NA HORIZONTAL DE 9X14X19CM (ESPESSURA 9CM) DE PAREDES COM ÁREA LÍQUIDA MAIOR OU IGUAL A 6M² SEM VÃOS E ARGAMASSA DE ASSENTAMENTO COM PREPARO EM BETONEIRA. AF_06/2014</t>
  </si>
  <si>
    <t>VERGA MOLDADA IN LOCO EM CONCRETO PARA PORTAS COM ATÉ 1,5 M DE VÃO. AF_03/2016</t>
  </si>
  <si>
    <t>CONTRAVERGA MOLDADA IN LOCO EM CONCRETO PARA VÃOS DE MAIS DE 1,5 M DE COMPRIMENTO. AF_03/2016</t>
  </si>
  <si>
    <t>RUFO EM CHAPA DE AÇO GALVANIZADO NÚMERO 24, CORTE DE 25 CM, INCLUSO TRANSPORTE VERTICAL. AF_06/2016</t>
  </si>
  <si>
    <t>IMPERMEABILIZACAO DE PLATIBANDA, COM TINTA ASFALTICA, DUAS DEMAOS.</t>
  </si>
  <si>
    <t>RODAPÉ CERÂMICO DE 7CM DE ALTURA COM PLACAS TIPO ESMALTADA EXTRA DE DIMENSÕES 45X45CM. AF_06/2014</t>
  </si>
  <si>
    <t>55835*</t>
  </si>
  <si>
    <t>JANELA ALUMINIO BASCULANTE  100 X 100 CM (AXL)</t>
  </si>
  <si>
    <t>KIT DE PORTA DE MADEIRA PARA VERNIZ, SEMI-OCA (LEVE OU MÉDIA), PADRÃO POPULAR, 90X210CM, ESPESSURA DE 3,5CM, ITENS INCLUSOS: DOBRADIÇAS, MONTAGEM E INSTALAÇÃO DO BATENTE, SEM FECHADURA - FORNECIMENTO E INSTALAÇÃO. AF_08/2015</t>
  </si>
  <si>
    <t>74156/3</t>
  </si>
  <si>
    <t>ESTACA A TRADO (BROCA) DIAMETRO = 20 CM, EM CONCRETO MOLDADO IN LOCO, 15 MPA, SEM ARMACAO.</t>
  </si>
  <si>
    <t>UN.</t>
  </si>
  <si>
    <t>CAIXA OCTOGONAL DE FUNDO MOVEL, EM PVC, DE 3" X 3", PARA ELETRODUTO FLEXIVEL CORRUGADO</t>
  </si>
  <si>
    <t>CABO DE COBRE FLEXÍVEL ISOLADO, 10 MM², ANTI-CHAMA 450/750 V, PARA CIRCUITOS TERMINAIS - FORNECIMENTO E INSTALAÇÃO. AF_12/2015</t>
  </si>
  <si>
    <t>ELETRODUTO FLEXÍVEL CORRUGADO, PVC, DN 20 MM (1/2"), PARA CIRCUITOS TERMINAIS, INSTALADO EM FORRO - FORNECIMENTO E INSTALAÇÃO. AF_12/2015</t>
  </si>
  <si>
    <t>DISJUNTOR MONOPOLAR TIPO DIN, CORRENTE NOMINAL DE 13A - FORNECIMENTO E INSTALAÇÃO. AF_04/2016</t>
  </si>
  <si>
    <t>QUADRO DE DISTRIBUICAO, COM BARRAMENTO TERRA / NEUTRO, DE EMBUTIR, PARA 8 DISJUNTORES DIN</t>
  </si>
  <si>
    <t>TOMADA MÉDIA DE EMBUTIR (2 MÓDULOS), 2P+T 20 A, SEM SUPORTE E SEM PLACA - FORNECIMENTO E INSTALAÇÃO. AF_12/2015</t>
  </si>
  <si>
    <t>INTERRUPTOR SIMPLES 10A, 250V, CONJUNTO MONTADO PARA EMBUTIR 4" X 2" (PLACA + SUPORTE + MODULO)</t>
  </si>
  <si>
    <t>LUMINARIA ARANDELA TIPO MEIA-LUA COM VIDRO FOSCO *30 X 15* CM, PARA 1 LAMPADA, BASE E27, POTENCIA MAXIMA 40/60 W (NAO INCLUI LAMPADA)</t>
  </si>
  <si>
    <t>38776 alterado</t>
  </si>
  <si>
    <t>LAMPADA LED TUBULAR BIVOLT 18/20 W, BASE G13</t>
  </si>
  <si>
    <t>LUMINARIA DE EMBUTIR EM CHAPA DE ACO PARA 2 LAMPADAS LED DE 40 W (NAO INCLUI LAMPADAS)</t>
  </si>
  <si>
    <t>LAMPADA FLUORESCENTE ESPIRAL BRANCA 45 W, BASE E27 (127/220 V)</t>
  </si>
  <si>
    <t>APLICAÇÃO MANUAL DE PINTURA COM TINTA TEXTURIZADA ACRÍLICA EM PAREDES EXTERNAS DE CASAS, DUAS CORES. AF_06/2014</t>
  </si>
  <si>
    <t>EXECUÇÃO DE PASSEIO (CALÇADA) OU PISO DE CONCRETO COM CONCRETO MOLDADO IN LOCO, FEITO EM OBRA, ACABAMENTO DESEMPENADO, NÃO ARMADO (E = 7CM). AF_07/2016</t>
  </si>
  <si>
    <t>GRADE DE FERRO EM TUBO REDONDO 3/4", PINTADA</t>
  </si>
  <si>
    <t>SALAS DE AULA</t>
  </si>
  <si>
    <t>1.1</t>
  </si>
  <si>
    <t>1.2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</si>
  <si>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</si>
  <si>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</si>
  <si>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</si>
  <si>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</si>
  <si>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</si>
  <si>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</si>
  <si>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</si>
  <si>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</si>
  <si>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</si>
  <si>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</si>
  <si>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</si>
  <si>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</si>
  <si>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</si>
  <si>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</si>
  <si>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</si>
  <si>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</si>
  <si>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</si>
  <si>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</si>
  <si>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</si>
  <si>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</si>
  <si>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</si>
  <si>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</si>
  <si>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</si>
  <si>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</si>
  <si>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</si>
  <si>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</si>
  <si>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</si>
  <si>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</si>
  <si>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</si>
  <si>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</si>
  <si>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</si>
  <si>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</si>
  <si>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</si>
  <si>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</si>
  <si>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</si>
  <si>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</si>
  <si>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</si>
  <si>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</si>
  <si>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</si>
  <si>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</si>
  <si>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</si>
  <si>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</si>
  <si>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</si>
  <si>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</si>
  <si>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</si>
  <si>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7.1</t>
  </si>
  <si>
    <t>7.2</t>
  </si>
  <si>
    <t>7.3</t>
  </si>
  <si>
    <t>7.4</t>
  </si>
  <si>
    <t>7.5</t>
  </si>
  <si>
    <t>1.3</t>
  </si>
  <si>
    <t>1.4</t>
  </si>
  <si>
    <t>73899/2</t>
  </si>
  <si>
    <t>DEMOLICAO DE ALVENARIA DE TIJOLOS FURADOS S/REAPROVEITAMENTO</t>
  </si>
  <si>
    <t>COT.</t>
  </si>
  <si>
    <t>1.5</t>
  </si>
  <si>
    <t>72226 alterado</t>
  </si>
  <si>
    <t>RETIRADA DE ESTRUTURA DE MADEIRA PONTALETEADA PARA TELHAS DE FIBROCIMENTO</t>
  </si>
  <si>
    <t>REMOÇÃO DE TELHAS DE FIBROCIMENTO (SALA DOS PROFESSORES)</t>
  </si>
  <si>
    <t>PINTURA E SERVIÇOS FINAIS</t>
  </si>
  <si>
    <t>TUBO PVC, SÉRIE R, ÁGUA PLUVIAL, DN 100 MM, FORNECIDO E INSTALADO EM CONDUTORES VERTICAIS DE ÁGUAS PLUVIAIS. AF_12/2014</t>
  </si>
  <si>
    <t>4.7</t>
  </si>
  <si>
    <t>4.8</t>
  </si>
  <si>
    <t>ESCAVAÇÃO MANUAL DE VALAS. AF_03/2016</t>
  </si>
  <si>
    <t>REATERRO DE VALA COM COMPACTAÇÃO MANUAL</t>
  </si>
  <si>
    <t>73964/6*</t>
  </si>
  <si>
    <t>CALHA EM CHAPA DE AÇO GALVANIZADO NÚMERO 24, DESENVOLVIMENTO DE 33 CM, INCLUSO TRANSPORTE VERTICAL. AF_06/2016</t>
  </si>
  <si>
    <t>TELHAMENTO COM TELHA METÁLICA TERMOACÚSTICA PINTADA E = 30 MM, COM ATÉ 2 ÁGUAS, INCLUSO IÇAMENTO. AF_06/2016</t>
  </si>
  <si>
    <t>FORRO DE PVC LISO, BRANCO, REGUA DE 10 CM, ESPESSURA DE 10 MM (COM COLOCACAO / SEM ESTRUTURA METALICA)</t>
  </si>
  <si>
    <t>ESTRUTURA METALICA EM TESOURAS OU TRELICAS, VAO LIVRE DE 12M, FORNECIMENTO E MONTAGEM, COM PINTURA</t>
  </si>
  <si>
    <t>EXECUÇÃO DE PASSEIO EM PISO INTERTRAVADO, COM BLOCO RETANGULAR POLIDO COR NATURAL DE 20 X 10 CM, ESPESSURA 6 CM. AF_12/2015</t>
  </si>
  <si>
    <t>PORTÃO DE FERRO EM TUBO REDONDO 3/4", COM FECHADURA E DOBRADIÇAS, PINTADO (1,00X2,10M)</t>
  </si>
  <si>
    <t>Área Ampliação:</t>
  </si>
  <si>
    <t>preencher</t>
  </si>
  <si>
    <t>TP-015</t>
  </si>
  <si>
    <t>Rua São Luis Scrosoppi, 94 - Bairro Santa Luzia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</si>
</sst>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0.000000000000%"/>
    <numFmt numFmtId="183" formatCode="0.000"/>
    <numFmt numFmtId="184" formatCode="0.0"/>
  </numFmts>
  <fonts count="6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1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 horizontal="left"/>
    </xf>
    <xf numFmtId="10" fontId="0" fillId="0" borderId="0" xfId="52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68" fontId="7" fillId="0" borderId="10" xfId="45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left"/>
    </xf>
    <xf numFmtId="165" fontId="7" fillId="34" borderId="10" xfId="0" applyNumberFormat="1" applyFont="1" applyFill="1" applyBorder="1" applyAlignment="1">
      <alignment horizontal="left"/>
    </xf>
    <xf numFmtId="10" fontId="7" fillId="34" borderId="10" xfId="52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7" xfId="0" applyNumberFormat="1" applyFont="1" applyFill="1" applyBorder="1" applyAlignment="1">
      <alignment horizontal="left"/>
    </xf>
    <xf numFmtId="10" fontId="7" fillId="34" borderId="17" xfId="52" applyNumberFormat="1" applyFont="1" applyFill="1" applyBorder="1" applyAlignment="1">
      <alignment horizontal="left"/>
    </xf>
    <xf numFmtId="10" fontId="7" fillId="0" borderId="10" xfId="52" applyNumberFormat="1" applyFont="1" applyFill="1" applyBorder="1" applyAlignment="1">
      <alignment horizontal="left"/>
    </xf>
    <xf numFmtId="10" fontId="7" fillId="0" borderId="10" xfId="52" applyNumberFormat="1" applyFont="1" applyBorder="1" applyAlignment="1">
      <alignment horizontal="left"/>
    </xf>
    <xf numFmtId="10" fontId="7" fillId="0" borderId="17" xfId="52" applyNumberFormat="1" applyFont="1" applyBorder="1" applyAlignment="1">
      <alignment horizontal="left"/>
    </xf>
    <xf numFmtId="10" fontId="7" fillId="0" borderId="17" xfId="52" applyNumberFormat="1" applyFont="1" applyFill="1" applyBorder="1" applyAlignment="1">
      <alignment horizontal="left"/>
    </xf>
    <xf numFmtId="165" fontId="7" fillId="0" borderId="10" xfId="0" applyNumberFormat="1" applyFont="1" applyBorder="1" applyAlignment="1">
      <alignment horizontal="left"/>
    </xf>
    <xf numFmtId="165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5" fontId="7" fillId="33" borderId="10" xfId="0" applyNumberFormat="1" applyFont="1" applyFill="1" applyBorder="1" applyAlignment="1">
      <alignment horizontal="left"/>
    </xf>
    <xf numFmtId="10" fontId="7" fillId="33" borderId="10" xfId="52" applyNumberFormat="1" applyFont="1" applyFill="1" applyBorder="1" applyAlignment="1">
      <alignment horizontal="left"/>
    </xf>
    <xf numFmtId="10" fontId="7" fillId="33" borderId="17" xfId="52" applyNumberFormat="1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33" borderId="19" xfId="0" applyFont="1" applyFill="1" applyBorder="1" applyAlignment="1">
      <alignment horizontal="left"/>
    </xf>
    <xf numFmtId="165" fontId="7" fillId="33" borderId="19" xfId="0" applyNumberFormat="1" applyFont="1" applyFill="1" applyBorder="1" applyAlignment="1">
      <alignment horizontal="left"/>
    </xf>
    <xf numFmtId="10" fontId="7" fillId="33" borderId="19" xfId="52" applyNumberFormat="1" applyFont="1" applyFill="1" applyBorder="1" applyAlignment="1">
      <alignment horizontal="left"/>
    </xf>
    <xf numFmtId="165" fontId="6" fillId="33" borderId="19" xfId="0" applyNumberFormat="1" applyFont="1" applyFill="1" applyBorder="1" applyAlignment="1">
      <alignment horizontal="left"/>
    </xf>
    <xf numFmtId="10" fontId="6" fillId="33" borderId="19" xfId="52" applyNumberFormat="1" applyFont="1" applyFill="1" applyBorder="1" applyAlignment="1">
      <alignment horizontal="left"/>
    </xf>
    <xf numFmtId="10" fontId="6" fillId="33" borderId="20" xfId="52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5" fontId="7" fillId="35" borderId="10" xfId="0" applyNumberFormat="1" applyFont="1" applyFill="1" applyBorder="1" applyAlignment="1">
      <alignment/>
    </xf>
    <xf numFmtId="10" fontId="7" fillId="35" borderId="10" xfId="52" applyNumberFormat="1" applyFont="1" applyFill="1" applyBorder="1" applyAlignment="1">
      <alignment/>
    </xf>
    <xf numFmtId="10" fontId="7" fillId="35" borderId="17" xfId="52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/>
    </xf>
    <xf numFmtId="171" fontId="2" fillId="0" borderId="25" xfId="0" applyNumberFormat="1" applyFont="1" applyFill="1" applyBorder="1" applyAlignment="1" applyProtection="1">
      <alignment horizontal="right"/>
      <protection/>
    </xf>
    <xf numFmtId="10" fontId="14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1" fontId="10" fillId="36" borderId="24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36" borderId="28" xfId="0" applyNumberFormat="1" applyFont="1" applyFill="1" applyBorder="1" applyAlignment="1" applyProtection="1">
      <alignment horizontal="right" vertical="top"/>
      <protection/>
    </xf>
    <xf numFmtId="10" fontId="0" fillId="0" borderId="29" xfId="0" applyNumberFormat="1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37" borderId="33" xfId="0" applyFont="1" applyFill="1" applyBorder="1" applyAlignment="1" applyProtection="1">
      <alignment horizontal="center" vertical="center" wrapText="1"/>
      <protection/>
    </xf>
    <xf numFmtId="0" fontId="10" fillId="37" borderId="34" xfId="0" applyFont="1" applyFill="1" applyBorder="1" applyAlignment="1" applyProtection="1">
      <alignment vertical="center"/>
      <protection/>
    </xf>
    <xf numFmtId="10" fontId="3" fillId="0" borderId="31" xfId="0" applyNumberFormat="1" applyFont="1" applyFill="1" applyBorder="1" applyAlignment="1" applyProtection="1">
      <alignment horizontal="center" vertical="center"/>
      <protection/>
    </xf>
    <xf numFmtId="10" fontId="3" fillId="0" borderId="35" xfId="0" applyNumberFormat="1" applyFont="1" applyFill="1" applyBorder="1" applyAlignment="1" applyProtection="1">
      <alignment horizontal="center" vertical="center"/>
      <protection/>
    </xf>
    <xf numFmtId="10" fontId="3" fillId="0" borderId="33" xfId="0" applyNumberFormat="1" applyFont="1" applyFill="1" applyBorder="1" applyAlignment="1" applyProtection="1">
      <alignment horizontal="center" vertical="center"/>
      <protection/>
    </xf>
    <xf numFmtId="10" fontId="3" fillId="0" borderId="36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37" xfId="0" applyNumberFormat="1" applyFont="1" applyFill="1" applyBorder="1" applyAlignment="1" applyProtection="1">
      <alignment horizontal="center" vertical="center"/>
      <protection/>
    </xf>
    <xf numFmtId="10" fontId="3" fillId="0" borderId="38" xfId="0" applyNumberFormat="1" applyFont="1" applyFill="1" applyBorder="1" applyAlignment="1" applyProtection="1">
      <alignment horizontal="center" vertical="center"/>
      <protection/>
    </xf>
    <xf numFmtId="10" fontId="3" fillId="0" borderId="39" xfId="0" applyNumberFormat="1" applyFont="1" applyFill="1" applyBorder="1" applyAlignment="1" applyProtection="1">
      <alignment horizontal="center" vertical="center"/>
      <protection/>
    </xf>
    <xf numFmtId="10" fontId="3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10" fillId="0" borderId="10" xfId="0" applyNumberFormat="1" applyFont="1" applyFill="1" applyBorder="1" applyAlignment="1" applyProtection="1">
      <alignment horizontal="center" vertical="center"/>
      <protection/>
    </xf>
    <xf numFmtId="10" fontId="14" fillId="0" borderId="4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32" xfId="0" applyFont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wrapText="1"/>
      <protection/>
    </xf>
    <xf numFmtId="0" fontId="4" fillId="0" borderId="43" xfId="0" applyFont="1" applyFill="1" applyBorder="1" applyAlignment="1" applyProtection="1">
      <alignment horizontal="left" wrapText="1"/>
      <protection/>
    </xf>
    <xf numFmtId="0" fontId="4" fillId="0" borderId="44" xfId="0" applyFont="1" applyFill="1" applyBorder="1" applyAlignment="1" applyProtection="1">
      <alignment horizontal="left" wrapText="1"/>
      <protection/>
    </xf>
    <xf numFmtId="0" fontId="4" fillId="0" borderId="32" xfId="0" applyFont="1" applyFill="1" applyBorder="1" applyAlignment="1" applyProtection="1">
      <alignment horizontal="left" wrapText="1"/>
      <protection/>
    </xf>
    <xf numFmtId="0" fontId="4" fillId="0" borderId="24" xfId="0" applyFont="1" applyFill="1" applyBorder="1" applyAlignment="1" applyProtection="1">
      <alignment horizontal="left" wrapText="1"/>
      <protection/>
    </xf>
    <xf numFmtId="0" fontId="4" fillId="0" borderId="35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4" fillId="0" borderId="45" xfId="0" applyFont="1" applyBorder="1" applyAlignment="1" applyProtection="1">
      <alignment vertical="center"/>
      <protection/>
    </xf>
    <xf numFmtId="0" fontId="14" fillId="0" borderId="46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10" fontId="2" fillId="0" borderId="47" xfId="0" applyNumberFormat="1" applyFont="1" applyBorder="1" applyAlignment="1" applyProtection="1">
      <alignment horizontal="distributed" vertical="top"/>
      <protection/>
    </xf>
    <xf numFmtId="0" fontId="2" fillId="0" borderId="48" xfId="0" applyFont="1" applyBorder="1" applyAlignment="1" applyProtection="1">
      <alignment horizontal="distributed" vertical="top"/>
      <protection/>
    </xf>
    <xf numFmtId="0" fontId="2" fillId="0" borderId="49" xfId="0" applyFont="1" applyBorder="1" applyAlignment="1" applyProtection="1">
      <alignment horizontal="distributed" vertical="top"/>
      <protection/>
    </xf>
    <xf numFmtId="0" fontId="10" fillId="37" borderId="50" xfId="0" applyFont="1" applyFill="1" applyBorder="1" applyAlignment="1" applyProtection="1">
      <alignment horizontal="center" vertical="center"/>
      <protection/>
    </xf>
    <xf numFmtId="0" fontId="10" fillId="37" borderId="34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10" fillId="37" borderId="51" xfId="0" applyFont="1" applyFill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1" fontId="2" fillId="36" borderId="52" xfId="0" applyNumberFormat="1" applyFont="1" applyFill="1" applyBorder="1" applyAlignment="1" applyProtection="1">
      <alignment horizontal="center" vertical="center"/>
      <protection locked="0"/>
    </xf>
    <xf numFmtId="1" fontId="2" fillId="36" borderId="53" xfId="0" applyNumberFormat="1" applyFont="1" applyFill="1" applyBorder="1" applyAlignment="1" applyProtection="1">
      <alignment horizontal="center" vertical="center"/>
      <protection locked="0"/>
    </xf>
    <xf numFmtId="1" fontId="2" fillId="36" borderId="54" xfId="0" applyNumberFormat="1" applyFont="1" applyFill="1" applyBorder="1" applyAlignment="1" applyProtection="1">
      <alignment horizontal="center" vertical="center"/>
      <protection locked="0"/>
    </xf>
    <xf numFmtId="10" fontId="2" fillId="0" borderId="47" xfId="0" applyNumberFormat="1" applyFont="1" applyBorder="1" applyAlignment="1" applyProtection="1">
      <alignment horizontal="center"/>
      <protection/>
    </xf>
    <xf numFmtId="10" fontId="2" fillId="0" borderId="48" xfId="0" applyNumberFormat="1" applyFont="1" applyBorder="1" applyAlignment="1" applyProtection="1">
      <alignment horizontal="center"/>
      <protection/>
    </xf>
    <xf numFmtId="10" fontId="2" fillId="0" borderId="49" xfId="0" applyNumberFormat="1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left" wrapText="1" indent="2"/>
      <protection/>
    </xf>
    <xf numFmtId="0" fontId="4" fillId="0" borderId="43" xfId="0" applyFont="1" applyBorder="1" applyAlignment="1" applyProtection="1">
      <alignment horizontal="left" wrapText="1" indent="2"/>
      <protection/>
    </xf>
    <xf numFmtId="0" fontId="4" fillId="0" borderId="32" xfId="0" applyFont="1" applyBorder="1" applyAlignment="1" applyProtection="1">
      <alignment horizontal="left" wrapText="1" indent="2"/>
      <protection/>
    </xf>
    <xf numFmtId="10" fontId="14" fillId="38" borderId="55" xfId="0" applyNumberFormat="1" applyFont="1" applyFill="1" applyBorder="1" applyAlignment="1" applyProtection="1">
      <alignment horizontal="center" vertical="center"/>
      <protection locked="0"/>
    </xf>
    <xf numFmtId="10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1" fontId="2" fillId="36" borderId="52" xfId="0" applyNumberFormat="1" applyFont="1" applyFill="1" applyBorder="1" applyAlignment="1" applyProtection="1">
      <alignment horizontal="center" vertical="center"/>
      <protection/>
    </xf>
    <xf numFmtId="1" fontId="2" fillId="36" borderId="53" xfId="0" applyNumberFormat="1" applyFont="1" applyFill="1" applyBorder="1" applyAlignment="1" applyProtection="1">
      <alignment horizontal="center" vertical="center"/>
      <protection/>
    </xf>
    <xf numFmtId="1" fontId="2" fillId="36" borderId="54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" fontId="2" fillId="36" borderId="52" xfId="0" applyNumberFormat="1" applyFont="1" applyFill="1" applyBorder="1" applyAlignment="1" applyProtection="1" quotePrefix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14" fontId="2" fillId="36" borderId="52" xfId="0" applyNumberFormat="1" applyFont="1" applyFill="1" applyBorder="1" applyAlignment="1" applyProtection="1">
      <alignment horizontal="center" vertical="center"/>
      <protection/>
    </xf>
    <xf numFmtId="0" fontId="2" fillId="36" borderId="53" xfId="0" applyNumberFormat="1" applyFont="1" applyFill="1" applyBorder="1" applyAlignment="1" applyProtection="1">
      <alignment horizontal="center" vertical="center"/>
      <protection/>
    </xf>
    <xf numFmtId="0" fontId="2" fillId="36" borderId="54" xfId="0" applyNumberFormat="1" applyFont="1" applyFill="1" applyBorder="1" applyAlignment="1" applyProtection="1">
      <alignment horizontal="center" vertical="center"/>
      <protection/>
    </xf>
    <xf numFmtId="14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2" fontId="11" fillId="0" borderId="0" xfId="0" applyNumberFormat="1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0" fontId="0" fillId="0" borderId="0" xfId="52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7" fillId="0" borderId="0" xfId="0" applyNumberFormat="1" applyFont="1" applyAlignment="1" applyProtection="1">
      <alignment horizontal="center" vertical="center"/>
      <protection/>
    </xf>
    <xf numFmtId="10" fontId="18" fillId="0" borderId="0" xfId="0" applyNumberFormat="1" applyFont="1" applyAlignment="1" applyProtection="1">
      <alignment horizontal="center" vertical="center"/>
      <protection/>
    </xf>
    <xf numFmtId="10" fontId="18" fillId="0" borderId="0" xfId="52" applyNumberFormat="1" applyFont="1" applyAlignment="1" applyProtection="1">
      <alignment horizontal="center" vertical="center"/>
      <protection/>
    </xf>
    <xf numFmtId="10" fontId="0" fillId="0" borderId="0" xfId="52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4" fillId="0" borderId="42" xfId="0" applyFont="1" applyBorder="1" applyAlignment="1" applyProtection="1">
      <alignment horizontal="right" vertical="center"/>
      <protection/>
    </xf>
    <xf numFmtId="0" fontId="4" fillId="0" borderId="42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56" xfId="0" applyBorder="1" applyAlignment="1" applyProtection="1">
      <alignment vertical="center"/>
      <protection/>
    </xf>
    <xf numFmtId="0" fontId="4" fillId="0" borderId="42" xfId="0" applyFont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horizontal="right"/>
      <protection locked="0"/>
    </xf>
    <xf numFmtId="0" fontId="2" fillId="36" borderId="28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6" borderId="24" xfId="0" applyNumberFormat="1" applyFont="1" applyFill="1" applyBorder="1" applyAlignment="1" applyProtection="1">
      <alignment horizontal="left" vertical="center" indent="2"/>
      <protection/>
    </xf>
    <xf numFmtId="2" fontId="2" fillId="36" borderId="37" xfId="0" applyNumberFormat="1" applyFont="1" applyFill="1" applyBorder="1" applyAlignment="1" applyProtection="1">
      <alignment horizontal="right" vertical="center"/>
      <protection/>
    </xf>
    <xf numFmtId="2" fontId="2" fillId="36" borderId="36" xfId="0" applyNumberFormat="1" applyFont="1" applyFill="1" applyBorder="1" applyAlignment="1" applyProtection="1">
      <alignment horizontal="right" vertical="center"/>
      <protection/>
    </xf>
    <xf numFmtId="168" fontId="2" fillId="36" borderId="37" xfId="45" applyFont="1" applyFill="1" applyBorder="1" applyAlignment="1" applyProtection="1">
      <alignment horizontal="right" vertical="center"/>
      <protection/>
    </xf>
    <xf numFmtId="168" fontId="2" fillId="36" borderId="36" xfId="45" applyFont="1" applyFill="1" applyBorder="1" applyAlignment="1" applyProtection="1">
      <alignment horizontal="right" vertical="center"/>
      <protection/>
    </xf>
    <xf numFmtId="1" fontId="2" fillId="36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4" fontId="2" fillId="36" borderId="24" xfId="0" applyNumberFormat="1" applyFont="1" applyFill="1" applyBorder="1" applyAlignment="1" applyProtection="1">
      <alignment horizontal="left" vertical="center" indent="2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36" borderId="24" xfId="52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/>
      <protection/>
    </xf>
    <xf numFmtId="10" fontId="4" fillId="0" borderId="43" xfId="52" applyNumberFormat="1" applyFont="1" applyFill="1" applyBorder="1" applyAlignment="1" applyProtection="1">
      <alignment horizontal="center"/>
      <protection/>
    </xf>
    <xf numFmtId="170" fontId="4" fillId="0" borderId="43" xfId="0" applyNumberFormat="1" applyFont="1" applyFill="1" applyBorder="1" applyAlignment="1" applyProtection="1">
      <alignment horizontal="center"/>
      <protection/>
    </xf>
    <xf numFmtId="170" fontId="4" fillId="0" borderId="58" xfId="0" applyNumberFormat="1" applyFont="1" applyFill="1" applyBorder="1" applyAlignment="1" applyProtection="1">
      <alignment horizontal="right"/>
      <protection/>
    </xf>
    <xf numFmtId="0" fontId="4" fillId="0" borderId="36" xfId="0" applyFont="1" applyFill="1" applyBorder="1" applyAlignment="1" applyProtection="1">
      <alignment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 horizontal="right" vertical="center" wrapText="1"/>
      <protection/>
    </xf>
    <xf numFmtId="10" fontId="21" fillId="34" borderId="10" xfId="0" applyNumberFormat="1" applyFont="1" applyFill="1" applyBorder="1" applyAlignment="1" applyProtection="1">
      <alignment horizontal="center" vertical="center" wrapText="1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/>
    </xf>
    <xf numFmtId="10" fontId="4" fillId="0" borderId="43" xfId="52" applyNumberFormat="1" applyFont="1" applyFill="1" applyBorder="1" applyAlignment="1" applyProtection="1">
      <alignment horizontal="center"/>
      <protection/>
    </xf>
    <xf numFmtId="10" fontId="4" fillId="0" borderId="58" xfId="52" applyNumberFormat="1" applyFont="1" applyFill="1" applyBorder="1" applyAlignment="1" applyProtection="1">
      <alignment horizontal="center"/>
      <protection/>
    </xf>
    <xf numFmtId="10" fontId="4" fillId="0" borderId="24" xfId="52" applyNumberFormat="1" applyFont="1" applyFill="1" applyBorder="1" applyAlignment="1" applyProtection="1">
      <alignment horizontal="center"/>
      <protection/>
    </xf>
    <xf numFmtId="10" fontId="4" fillId="0" borderId="37" xfId="52" applyNumberFormat="1" applyFont="1" applyFill="1" applyBorder="1" applyAlignment="1" applyProtection="1">
      <alignment horizontal="center"/>
      <protection/>
    </xf>
    <xf numFmtId="0" fontId="4" fillId="0" borderId="59" xfId="0" applyFont="1" applyFill="1" applyBorder="1" applyAlignment="1" applyProtection="1">
      <alignment/>
      <protection/>
    </xf>
    <xf numFmtId="170" fontId="4" fillId="0" borderId="32" xfId="0" applyNumberFormat="1" applyFont="1" applyFill="1" applyBorder="1" applyAlignment="1" applyProtection="1">
      <alignment horizontal="center"/>
      <protection/>
    </xf>
    <xf numFmtId="10" fontId="4" fillId="0" borderId="32" xfId="52" applyNumberFormat="1" applyFont="1" applyFill="1" applyBorder="1" applyAlignment="1" applyProtection="1">
      <alignment horizontal="center"/>
      <protection/>
    </xf>
    <xf numFmtId="10" fontId="4" fillId="0" borderId="60" xfId="52" applyNumberFormat="1" applyFont="1" applyFill="1" applyBorder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 horizontal="right" vertical="center" wrapText="1" indent="2"/>
      <protection/>
    </xf>
    <xf numFmtId="10" fontId="4" fillId="0" borderId="61" xfId="52" applyNumberFormat="1" applyFont="1" applyFill="1" applyBorder="1" applyAlignment="1" applyProtection="1">
      <alignment horizontal="center"/>
      <protection/>
    </xf>
    <xf numFmtId="10" fontId="4" fillId="0" borderId="35" xfId="52" applyNumberFormat="1" applyFont="1" applyFill="1" applyBorder="1" applyAlignment="1" applyProtection="1">
      <alignment horizontal="center"/>
      <protection/>
    </xf>
    <xf numFmtId="10" fontId="4" fillId="0" borderId="35" xfId="52" applyNumberFormat="1" applyFont="1" applyFill="1" applyBorder="1" applyAlignment="1" applyProtection="1">
      <alignment horizontal="center"/>
      <protection/>
    </xf>
    <xf numFmtId="10" fontId="4" fillId="0" borderId="33" xfId="52" applyNumberFormat="1" applyFont="1" applyFill="1" applyBorder="1" applyAlignment="1" applyProtection="1">
      <alignment horizontal="center"/>
      <protection/>
    </xf>
    <xf numFmtId="170" fontId="4" fillId="0" borderId="54" xfId="0" applyNumberFormat="1" applyFont="1" applyFill="1" applyBorder="1" applyAlignment="1" applyProtection="1">
      <alignment horizontal="center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170" fontId="4" fillId="0" borderId="37" xfId="0" applyNumberFormat="1" applyFont="1" applyFill="1" applyBorder="1" applyAlignment="1" applyProtection="1">
      <alignment horizontal="center"/>
      <protection/>
    </xf>
    <xf numFmtId="170" fontId="4" fillId="0" borderId="62" xfId="0" applyNumberFormat="1" applyFont="1" applyFill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 horizontal="center"/>
      <protection/>
    </xf>
    <xf numFmtId="170" fontId="4" fillId="0" borderId="40" xfId="0" applyNumberFormat="1" applyFont="1" applyFill="1" applyBorder="1" applyAlignment="1" applyProtection="1">
      <alignment horizontal="center"/>
      <protection/>
    </xf>
    <xf numFmtId="4" fontId="2" fillId="36" borderId="37" xfId="0" applyNumberFormat="1" applyFont="1" applyFill="1" applyBorder="1" applyAlignment="1" applyProtection="1">
      <alignment horizontal="right" vertical="center"/>
      <protection/>
    </xf>
    <xf numFmtId="4" fontId="2" fillId="36" borderId="36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14" fontId="2" fillId="36" borderId="24" xfId="0" applyNumberFormat="1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39" borderId="63" xfId="0" applyFont="1" applyFill="1" applyBorder="1" applyAlignment="1" applyProtection="1">
      <alignment horizontal="center" vertical="center" wrapText="1"/>
      <protection/>
    </xf>
    <xf numFmtId="0" fontId="2" fillId="40" borderId="63" xfId="0" applyFont="1" applyFill="1" applyBorder="1" applyAlignment="1" applyProtection="1">
      <alignment horizontal="center" vertical="center" wrapText="1"/>
      <protection/>
    </xf>
    <xf numFmtId="0" fontId="1" fillId="41" borderId="10" xfId="0" applyFont="1" applyFill="1" applyBorder="1" applyAlignment="1" applyProtection="1">
      <alignment/>
      <protection/>
    </xf>
    <xf numFmtId="0" fontId="4" fillId="41" borderId="10" xfId="0" applyFont="1" applyFill="1" applyBorder="1" applyAlignment="1" applyProtection="1">
      <alignment/>
      <protection/>
    </xf>
    <xf numFmtId="170" fontId="4" fillId="41" borderId="10" xfId="0" applyNumberFormat="1" applyFont="1" applyFill="1" applyBorder="1" applyAlignment="1" applyProtection="1">
      <alignment/>
      <protection/>
    </xf>
    <xf numFmtId="170" fontId="1" fillId="41" borderId="10" xfId="0" applyNumberFormat="1" applyFont="1" applyFill="1" applyBorder="1" applyAlignment="1" applyProtection="1">
      <alignment/>
      <protection/>
    </xf>
    <xf numFmtId="170" fontId="1" fillId="41" borderId="10" xfId="0" applyNumberFormat="1" applyFont="1" applyFill="1" applyBorder="1" applyAlignment="1" applyProtection="1">
      <alignment horizontal="right"/>
      <protection/>
    </xf>
    <xf numFmtId="0" fontId="4" fillId="0" borderId="57" xfId="0" applyFont="1" applyBorder="1" applyAlignment="1" applyProtection="1">
      <alignment/>
      <protection/>
    </xf>
    <xf numFmtId="0" fontId="4" fillId="0" borderId="43" xfId="0" applyFont="1" applyFill="1" applyBorder="1" applyAlignment="1" applyProtection="1">
      <alignment horizontal="left"/>
      <protection/>
    </xf>
    <xf numFmtId="0" fontId="4" fillId="0" borderId="43" xfId="0" applyFont="1" applyFill="1" applyBorder="1" applyAlignment="1" applyProtection="1">
      <alignment/>
      <protection/>
    </xf>
    <xf numFmtId="170" fontId="4" fillId="0" borderId="43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170" fontId="4" fillId="0" borderId="43" xfId="0" applyNumberFormat="1" applyFont="1" applyFill="1" applyBorder="1" applyAlignment="1" applyProtection="1">
      <alignment horizontal="right"/>
      <protection/>
    </xf>
    <xf numFmtId="0" fontId="4" fillId="0" borderId="24" xfId="0" applyFont="1" applyFill="1" applyBorder="1" applyAlignment="1" applyProtection="1">
      <alignment/>
      <protection/>
    </xf>
    <xf numFmtId="170" fontId="4" fillId="0" borderId="24" xfId="0" applyNumberFormat="1" applyFont="1" applyFill="1" applyBorder="1" applyAlignment="1" applyProtection="1">
      <alignment horizontal="right"/>
      <protection/>
    </xf>
    <xf numFmtId="170" fontId="4" fillId="0" borderId="32" xfId="0" applyNumberFormat="1" applyFont="1" applyFill="1" applyBorder="1" applyAlignment="1" applyProtection="1">
      <alignment horizontal="right"/>
      <protection/>
    </xf>
    <xf numFmtId="170" fontId="4" fillId="0" borderId="39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170" fontId="4" fillId="0" borderId="44" xfId="0" applyNumberFormat="1" applyFont="1" applyFill="1" applyBorder="1" applyAlignment="1" applyProtection="1">
      <alignment horizontal="right"/>
      <protection/>
    </xf>
    <xf numFmtId="0" fontId="4" fillId="0" borderId="32" xfId="0" applyFont="1" applyFill="1" applyBorder="1" applyAlignment="1" applyProtection="1">
      <alignment horizontal="left" vertical="center"/>
      <protection/>
    </xf>
    <xf numFmtId="0" fontId="4" fillId="0" borderId="64" xfId="0" applyFont="1" applyBorder="1" applyAlignment="1" applyProtection="1">
      <alignment/>
      <protection/>
    </xf>
    <xf numFmtId="0" fontId="4" fillId="0" borderId="44" xfId="0" applyFont="1" applyFill="1" applyBorder="1" applyAlignment="1" applyProtection="1">
      <alignment/>
      <protection/>
    </xf>
    <xf numFmtId="170" fontId="4" fillId="0" borderId="35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 applyProtection="1">
      <alignment/>
      <protection/>
    </xf>
    <xf numFmtId="0" fontId="4" fillId="0" borderId="62" xfId="0" applyFont="1" applyBorder="1" applyAlignment="1" applyProtection="1">
      <alignment/>
      <protection/>
    </xf>
    <xf numFmtId="0" fontId="62" fillId="0" borderId="54" xfId="0" applyFont="1" applyBorder="1" applyAlignment="1" applyProtection="1">
      <alignment/>
      <protection/>
    </xf>
    <xf numFmtId="170" fontId="4" fillId="0" borderId="25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62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170" fontId="4" fillId="0" borderId="0" xfId="0" applyNumberFormat="1" applyFont="1" applyFill="1" applyBorder="1" applyAlignment="1" applyProtection="1">
      <alignment horizontal="right"/>
      <protection/>
    </xf>
    <xf numFmtId="2" fontId="4" fillId="0" borderId="24" xfId="0" applyNumberFormat="1" applyFont="1" applyFill="1" applyBorder="1" applyAlignment="1" applyProtection="1">
      <alignment horizontal="left" vertical="center"/>
      <protection/>
    </xf>
    <xf numFmtId="0" fontId="1" fillId="41" borderId="10" xfId="0" applyFont="1" applyFill="1" applyBorder="1" applyAlignment="1" applyProtection="1">
      <alignment horizontal="right"/>
      <protection/>
    </xf>
    <xf numFmtId="170" fontId="4" fillId="0" borderId="43" xfId="0" applyNumberFormat="1" applyFont="1" applyFill="1" applyBorder="1" applyAlignment="1" applyProtection="1">
      <alignment/>
      <protection locked="0"/>
    </xf>
    <xf numFmtId="170" fontId="4" fillId="0" borderId="43" xfId="0" applyNumberFormat="1" applyFont="1" applyFill="1" applyBorder="1" applyAlignment="1" applyProtection="1">
      <alignment horizontal="right"/>
      <protection locked="0"/>
    </xf>
    <xf numFmtId="170" fontId="4" fillId="0" borderId="24" xfId="0" applyNumberFormat="1" applyFont="1" applyFill="1" applyBorder="1" applyAlignment="1" applyProtection="1">
      <alignment horizontal="right"/>
      <protection locked="0"/>
    </xf>
    <xf numFmtId="170" fontId="4" fillId="0" borderId="44" xfId="0" applyNumberFormat="1" applyFont="1" applyFill="1" applyBorder="1" applyAlignment="1" applyProtection="1">
      <alignment horizontal="right"/>
      <protection locked="0"/>
    </xf>
    <xf numFmtId="170" fontId="4" fillId="0" borderId="32" xfId="0" applyNumberFormat="1" applyFont="1" applyFill="1" applyBorder="1" applyAlignment="1" applyProtection="1">
      <alignment horizontal="right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Porcentagem 3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65">
    <dxf>
      <font>
        <b/>
        <i val="0"/>
        <color auto="1"/>
      </font>
      <fill>
        <patternFill>
          <bgColor indexed="26"/>
        </patternFill>
      </fill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b/>
        <i val="0"/>
        <color auto="1"/>
      </font>
      <fill>
        <patternFill>
          <bgColor indexed="26"/>
        </patternFill>
      </fill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tabSelected="1" view="pageBreakPreview" zoomScaleSheetLayoutView="100" zoomScalePageLayoutView="0" workbookViewId="0" topLeftCell="A1">
      <selection activeCell="C46" sqref="C46"/>
    </sheetView>
  </sheetViews>
  <sheetFormatPr defaultColWidth="9.140625" defaultRowHeight="12.75"/>
  <cols>
    <col min="1" max="1" width="1.7109375" style="83" customWidth="1"/>
    <col min="2" max="2" width="24.421875" style="83" bestFit="1" customWidth="1"/>
    <col min="3" max="5" width="10.7109375" style="83" customWidth="1"/>
    <col min="6" max="6" width="17.7109375" style="69" customWidth="1"/>
    <col min="7" max="7" width="9.140625" style="83" customWidth="1"/>
    <col min="8" max="8" width="11.28125" style="83" hidden="1" customWidth="1"/>
    <col min="9" max="9" width="12.8515625" style="83" hidden="1" customWidth="1"/>
    <col min="10" max="10" width="11.7109375" style="83" hidden="1" customWidth="1"/>
    <col min="11" max="11" width="0" style="83" hidden="1" customWidth="1"/>
    <col min="12" max="18" width="9.140625" style="83" customWidth="1"/>
    <col min="19" max="19" width="9.140625" style="129" customWidth="1"/>
    <col min="20" max="20" width="9.140625" style="130" customWidth="1"/>
    <col min="21" max="16384" width="9.140625" style="83" customWidth="1"/>
  </cols>
  <sheetData>
    <row r="1" ht="35.25" customHeight="1">
      <c r="B1" s="128" t="s">
        <v>65</v>
      </c>
    </row>
    <row r="2" spans="2:20" s="132" customFormat="1" ht="32.25" customHeight="1">
      <c r="B2" s="131" t="s">
        <v>26</v>
      </c>
      <c r="C2" s="131"/>
      <c r="D2" s="131"/>
      <c r="E2" s="131"/>
      <c r="F2" s="131"/>
      <c r="S2" s="133"/>
      <c r="T2" s="134"/>
    </row>
    <row r="3" spans="2:20" s="59" customFormat="1" ht="12.75">
      <c r="B3" s="59" t="s">
        <v>62</v>
      </c>
      <c r="C3" s="135" t="s">
        <v>266</v>
      </c>
      <c r="D3" s="136"/>
      <c r="E3" s="136"/>
      <c r="F3" s="137"/>
      <c r="S3" s="138"/>
      <c r="T3" s="139"/>
    </row>
    <row r="4" spans="2:20" s="59" customFormat="1" ht="12.75">
      <c r="B4" s="59" t="s">
        <v>27</v>
      </c>
      <c r="C4" s="135" t="s">
        <v>63</v>
      </c>
      <c r="D4" s="136"/>
      <c r="E4" s="136"/>
      <c r="F4" s="137"/>
      <c r="S4" s="138"/>
      <c r="T4" s="139"/>
    </row>
    <row r="5" spans="2:20" s="59" customFormat="1" ht="12.75">
      <c r="B5" s="140" t="s">
        <v>28</v>
      </c>
      <c r="C5" s="135" t="s">
        <v>159</v>
      </c>
      <c r="D5" s="136"/>
      <c r="E5" s="136"/>
      <c r="F5" s="137"/>
      <c r="S5" s="138"/>
      <c r="T5" s="139"/>
    </row>
    <row r="6" spans="2:20" s="97" customFormat="1" ht="13.5" customHeight="1">
      <c r="B6" s="97" t="s">
        <v>66</v>
      </c>
      <c r="C6" s="141" t="s">
        <v>267</v>
      </c>
      <c r="D6" s="136"/>
      <c r="E6" s="136"/>
      <c r="F6" s="137"/>
      <c r="S6" s="142"/>
      <c r="T6" s="143"/>
    </row>
    <row r="7" spans="2:20" s="97" customFormat="1" ht="13.5" customHeight="1">
      <c r="B7" s="97" t="s">
        <v>68</v>
      </c>
      <c r="C7" s="117" t="s">
        <v>265</v>
      </c>
      <c r="D7" s="118"/>
      <c r="E7" s="118"/>
      <c r="F7" s="119"/>
      <c r="S7" s="142"/>
      <c r="T7" s="143"/>
    </row>
    <row r="8" spans="2:20" s="97" customFormat="1" ht="13.5" customHeight="1">
      <c r="B8" s="97" t="s">
        <v>64</v>
      </c>
      <c r="C8" s="117" t="s">
        <v>265</v>
      </c>
      <c r="D8" s="118"/>
      <c r="E8" s="118"/>
      <c r="F8" s="119"/>
      <c r="S8" s="142"/>
      <c r="T8" s="143"/>
    </row>
    <row r="9" spans="2:20" s="97" customFormat="1" ht="12.75">
      <c r="B9" s="97" t="s">
        <v>69</v>
      </c>
      <c r="C9" s="144">
        <v>43119</v>
      </c>
      <c r="D9" s="145"/>
      <c r="E9" s="145"/>
      <c r="F9" s="146"/>
      <c r="S9" s="142"/>
      <c r="T9" s="143"/>
    </row>
    <row r="10" spans="3:20" s="97" customFormat="1" ht="12.75">
      <c r="C10" s="147"/>
      <c r="D10" s="148"/>
      <c r="E10" s="148"/>
      <c r="F10" s="148"/>
      <c r="S10" s="142"/>
      <c r="T10" s="143"/>
    </row>
    <row r="11" spans="2:20" s="97" customFormat="1" ht="24.75" customHeight="1">
      <c r="B11" s="56" t="s">
        <v>29</v>
      </c>
      <c r="C11" s="57">
        <v>1</v>
      </c>
      <c r="D11" s="58">
        <f>IF(C11&gt;0,IF(C11&lt;7,,"&lt;--- Insira valor entre 1 e 6"),"&lt;--- Insira valor entre 1 e 6")</f>
        <v>0</v>
      </c>
      <c r="E11" s="59"/>
      <c r="F11" s="60"/>
      <c r="S11" s="142"/>
      <c r="T11" s="143"/>
    </row>
    <row r="12" spans="2:20" s="97" customFormat="1" ht="12.75">
      <c r="B12" s="61" t="s">
        <v>30</v>
      </c>
      <c r="C12" s="53">
        <v>1</v>
      </c>
      <c r="D12" s="120" t="s">
        <v>31</v>
      </c>
      <c r="E12" s="121"/>
      <c r="F12" s="122"/>
      <c r="S12" s="142"/>
      <c r="T12" s="143"/>
    </row>
    <row r="13" spans="2:20" s="97" customFormat="1" ht="25.5">
      <c r="B13" s="61" t="s">
        <v>32</v>
      </c>
      <c r="C13" s="62">
        <v>2</v>
      </c>
      <c r="D13" s="54">
        <f>IF(D14&lt;&gt;0,0,"( X )")</f>
        <v>0</v>
      </c>
      <c r="E13" s="63" t="s">
        <v>33</v>
      </c>
      <c r="F13" s="64"/>
      <c r="S13" s="142"/>
      <c r="T13" s="143"/>
    </row>
    <row r="14" spans="2:20" s="97" customFormat="1" ht="51">
      <c r="B14" s="61" t="s">
        <v>34</v>
      </c>
      <c r="C14" s="62">
        <v>3</v>
      </c>
      <c r="D14" s="65" t="s">
        <v>83</v>
      </c>
      <c r="E14" s="66" t="s">
        <v>35</v>
      </c>
      <c r="F14" s="67"/>
      <c r="S14" s="142"/>
      <c r="T14" s="143"/>
    </row>
    <row r="15" spans="2:20" s="97" customFormat="1" ht="51">
      <c r="B15" s="61" t="s">
        <v>36</v>
      </c>
      <c r="C15" s="62">
        <v>4</v>
      </c>
      <c r="D15" s="104" t="s">
        <v>37</v>
      </c>
      <c r="E15" s="105"/>
      <c r="F15" s="106"/>
      <c r="S15" s="142"/>
      <c r="T15" s="143"/>
    </row>
    <row r="16" spans="2:20" s="97" customFormat="1" ht="25.5">
      <c r="B16" s="61" t="s">
        <v>38</v>
      </c>
      <c r="C16" s="62">
        <v>5</v>
      </c>
      <c r="D16" s="171"/>
      <c r="E16" s="63" t="s">
        <v>39</v>
      </c>
      <c r="F16" s="64"/>
      <c r="S16" s="142"/>
      <c r="T16" s="143"/>
    </row>
    <row r="17" spans="2:20" s="97" customFormat="1" ht="25.5">
      <c r="B17" s="61" t="s">
        <v>40</v>
      </c>
      <c r="C17" s="62">
        <v>6</v>
      </c>
      <c r="D17" s="172" t="s">
        <v>83</v>
      </c>
      <c r="E17" s="66" t="s">
        <v>41</v>
      </c>
      <c r="F17" s="67"/>
      <c r="S17" s="142"/>
      <c r="T17" s="143"/>
    </row>
    <row r="18" spans="2:20" s="97" customFormat="1" ht="12.75">
      <c r="B18" s="68"/>
      <c r="C18" s="59"/>
      <c r="D18" s="59"/>
      <c r="E18" s="59"/>
      <c r="F18" s="60"/>
      <c r="S18" s="142"/>
      <c r="T18" s="143"/>
    </row>
    <row r="19" spans="2:10" ht="15.75" customHeight="1">
      <c r="B19" s="69"/>
      <c r="C19" s="107" t="s">
        <v>42</v>
      </c>
      <c r="D19" s="107"/>
      <c r="E19" s="107"/>
      <c r="H19" s="149" t="s">
        <v>87</v>
      </c>
      <c r="I19" s="150" t="str">
        <f>F21</f>
        <v>preencher</v>
      </c>
      <c r="J19" s="149"/>
    </row>
    <row r="20" spans="2:20" s="151" customFormat="1" ht="31.5">
      <c r="B20" s="70" t="s">
        <v>43</v>
      </c>
      <c r="C20" s="71" t="s">
        <v>44</v>
      </c>
      <c r="D20" s="71" t="s">
        <v>45</v>
      </c>
      <c r="E20" s="71" t="s">
        <v>46</v>
      </c>
      <c r="F20" s="72" t="s">
        <v>47</v>
      </c>
      <c r="H20" s="152" t="s">
        <v>88</v>
      </c>
      <c r="I20" s="153" t="str">
        <f>F22</f>
        <v>preencher</v>
      </c>
      <c r="J20" s="152"/>
      <c r="S20" s="154"/>
      <c r="T20" s="155"/>
    </row>
    <row r="21" spans="2:19" ht="15.75">
      <c r="B21" s="73" t="s">
        <v>48</v>
      </c>
      <c r="C21" s="74">
        <v>0.03</v>
      </c>
      <c r="D21" s="75">
        <v>0.04</v>
      </c>
      <c r="E21" s="76">
        <v>0.055</v>
      </c>
      <c r="F21" s="126" t="s">
        <v>265</v>
      </c>
      <c r="G21" s="156" t="str">
        <f>IF(F21=0,"",IF(F21&lt;C21,"Atenção, observar os intervalos!",IF(F21&gt;E21,"Atenção, observar os intervalos!","")))</f>
        <v>Atenção, observar os intervalos!</v>
      </c>
      <c r="H21" s="149" t="s">
        <v>89</v>
      </c>
      <c r="I21" s="150" t="str">
        <f>I20</f>
        <v>preencher</v>
      </c>
      <c r="J21" s="149"/>
      <c r="R21" s="130"/>
      <c r="S21" s="130"/>
    </row>
    <row r="22" spans="2:19" ht="15.75">
      <c r="B22" s="73" t="s">
        <v>49</v>
      </c>
      <c r="C22" s="77">
        <v>0.008</v>
      </c>
      <c r="D22" s="78">
        <v>0.008</v>
      </c>
      <c r="E22" s="79">
        <v>0.01</v>
      </c>
      <c r="F22" s="126" t="s">
        <v>265</v>
      </c>
      <c r="G22" s="156" t="str">
        <f>IF(F22=0,"",IF(F22&lt;C22,"Atenção, observar os intervalos!",IF(F22&gt;E22,"Atenção, observar os intervalos!","")))</f>
        <v>Atenção, observar os intervalos!</v>
      </c>
      <c r="H22" s="149" t="s">
        <v>90</v>
      </c>
      <c r="I22" s="150" t="str">
        <f aca="true" t="shared" si="0" ref="I22:I27">F23</f>
        <v>preencher</v>
      </c>
      <c r="J22" s="149"/>
      <c r="R22" s="130"/>
      <c r="S22" s="130"/>
    </row>
    <row r="23" spans="2:19" ht="15.75">
      <c r="B23" s="73" t="s">
        <v>50</v>
      </c>
      <c r="C23" s="77">
        <v>0.0097</v>
      </c>
      <c r="D23" s="78">
        <v>0.0127</v>
      </c>
      <c r="E23" s="79">
        <v>0.0127</v>
      </c>
      <c r="F23" s="126" t="s">
        <v>265</v>
      </c>
      <c r="G23" s="156" t="str">
        <f>IF(F23=0,"",IF(F23&lt;C23,"Atenção, observar os intervalos!",IF(F23&gt;E23,"Atenção, observar os intervalos!","")))</f>
        <v>Atenção, observar os intervalos!</v>
      </c>
      <c r="H23" s="149" t="s">
        <v>91</v>
      </c>
      <c r="I23" s="150" t="str">
        <f t="shared" si="0"/>
        <v>preencher</v>
      </c>
      <c r="J23" s="157"/>
      <c r="R23" s="130"/>
      <c r="S23" s="130"/>
    </row>
    <row r="24" spans="2:19" ht="15.75">
      <c r="B24" s="73" t="s">
        <v>51</v>
      </c>
      <c r="C24" s="77">
        <v>0.0059</v>
      </c>
      <c r="D24" s="78">
        <v>0.0123</v>
      </c>
      <c r="E24" s="79">
        <v>0.0139</v>
      </c>
      <c r="F24" s="126" t="s">
        <v>265</v>
      </c>
      <c r="G24" s="156" t="str">
        <f>IF(F24=0,"",IF(F24&lt;C24,"Atenção, observar os intervalos!",IF(F24&gt;E24,"Atenção, observar os intervalos!","")))</f>
        <v>Atenção, observar os intervalos!</v>
      </c>
      <c r="H24" s="149" t="s">
        <v>92</v>
      </c>
      <c r="I24" s="150" t="str">
        <f t="shared" si="0"/>
        <v>preencher</v>
      </c>
      <c r="J24" s="157"/>
      <c r="R24" s="130"/>
      <c r="S24" s="130"/>
    </row>
    <row r="25" spans="2:19" ht="15.75">
      <c r="B25" s="73" t="s">
        <v>52</v>
      </c>
      <c r="C25" s="80">
        <v>0.0616</v>
      </c>
      <c r="D25" s="81">
        <v>0.074</v>
      </c>
      <c r="E25" s="82">
        <v>0.0896</v>
      </c>
      <c r="F25" s="126" t="s">
        <v>265</v>
      </c>
      <c r="G25" s="156" t="str">
        <f>IF(F25=0,"",IF(F25&lt;C25,"Atenção, observar os intervalos!",IF(F25&gt;E25,"Atenção, observar os intervalos!","")))</f>
        <v>Atenção, observar os intervalos!</v>
      </c>
      <c r="H25" s="149" t="s">
        <v>93</v>
      </c>
      <c r="I25" s="150" t="str">
        <f t="shared" si="0"/>
        <v>preencher</v>
      </c>
      <c r="J25" s="149"/>
      <c r="R25" s="130"/>
      <c r="S25" s="130"/>
    </row>
    <row r="26" spans="2:19" ht="15.75">
      <c r="B26" s="108" t="s">
        <v>53</v>
      </c>
      <c r="C26" s="109"/>
      <c r="D26" s="109"/>
      <c r="E26" s="110"/>
      <c r="F26" s="127" t="s">
        <v>265</v>
      </c>
      <c r="G26" s="156"/>
      <c r="H26" s="149" t="s">
        <v>94</v>
      </c>
      <c r="I26" s="150" t="str">
        <f t="shared" si="0"/>
        <v>preencher</v>
      </c>
      <c r="J26" s="149"/>
      <c r="R26" s="130"/>
      <c r="S26" s="130"/>
    </row>
    <row r="27" spans="2:19" ht="15.75">
      <c r="B27" s="111" t="s">
        <v>54</v>
      </c>
      <c r="C27" s="112"/>
      <c r="D27" s="112"/>
      <c r="E27" s="113"/>
      <c r="F27" s="127" t="s">
        <v>265</v>
      </c>
      <c r="G27" s="156"/>
      <c r="H27" s="149" t="s">
        <v>95</v>
      </c>
      <c r="I27" s="150">
        <f t="shared" si="0"/>
        <v>0.045</v>
      </c>
      <c r="J27" s="149"/>
      <c r="R27" s="130"/>
      <c r="S27" s="130"/>
    </row>
    <row r="28" spans="2:19" ht="16.5" thickBot="1">
      <c r="B28" s="114" t="s">
        <v>55</v>
      </c>
      <c r="C28" s="115"/>
      <c r="D28" s="115"/>
      <c r="E28" s="115"/>
      <c r="F28" s="55">
        <v>0.045</v>
      </c>
      <c r="G28" s="156"/>
      <c r="H28" s="149"/>
      <c r="I28" s="158"/>
      <c r="J28" s="158"/>
      <c r="K28" s="159"/>
      <c r="L28" s="160"/>
      <c r="M28" s="161"/>
      <c r="N28" s="161"/>
      <c r="O28" s="162"/>
      <c r="R28" s="130"/>
      <c r="S28" s="130"/>
    </row>
    <row r="29" spans="8:18" ht="12.75">
      <c r="H29" s="149"/>
      <c r="I29" s="158"/>
      <c r="J29" s="158"/>
      <c r="K29" s="159"/>
      <c r="L29" s="160"/>
      <c r="M29" s="160"/>
      <c r="N29" s="160"/>
      <c r="R29" s="129"/>
    </row>
    <row r="30" spans="2:19" ht="15.75">
      <c r="B30" s="116" t="s">
        <v>56</v>
      </c>
      <c r="C30" s="116"/>
      <c r="D30" s="116"/>
      <c r="E30" s="116"/>
      <c r="F30" s="84" t="e">
        <f>(((1+I19+I21+I22)*(1+I23)*(1+I24))/(1-I25-I26))-1</f>
        <v>#VALUE!</v>
      </c>
      <c r="G30" s="163"/>
      <c r="H30" s="157" t="s">
        <v>84</v>
      </c>
      <c r="I30" s="157" t="s">
        <v>85</v>
      </c>
      <c r="J30" s="157" t="s">
        <v>86</v>
      </c>
      <c r="R30" s="130"/>
      <c r="S30" s="130"/>
    </row>
    <row r="31" spans="2:19" ht="16.5" thickBot="1">
      <c r="B31" s="99" t="s">
        <v>57</v>
      </c>
      <c r="C31" s="100"/>
      <c r="D31" s="100"/>
      <c r="E31" s="100"/>
      <c r="F31" s="85" t="e">
        <f>ROUND((((1+I19+I21+I22)*(1+I23)*(1+I24))/(1-I25-I26-I27))-1,4)</f>
        <v>#VALUE!</v>
      </c>
      <c r="G31" s="98"/>
      <c r="H31" s="157">
        <v>0.2034</v>
      </c>
      <c r="I31" s="157">
        <v>0.2212</v>
      </c>
      <c r="J31" s="157">
        <v>0.25</v>
      </c>
      <c r="R31" s="130"/>
      <c r="S31" s="130"/>
    </row>
    <row r="33" spans="2:6" ht="48" customHeight="1">
      <c r="B33" s="101" t="s">
        <v>58</v>
      </c>
      <c r="C33" s="101"/>
      <c r="D33" s="101"/>
      <c r="E33" s="101"/>
      <c r="F33" s="101"/>
    </row>
    <row r="35" spans="2:6" ht="12.75">
      <c r="B35" s="102" t="s">
        <v>59</v>
      </c>
      <c r="C35" s="102"/>
      <c r="D35" s="102"/>
      <c r="E35" s="102"/>
      <c r="F35" s="102"/>
    </row>
    <row r="36" spans="2:6" ht="12.75">
      <c r="B36" s="103" t="s">
        <v>60</v>
      </c>
      <c r="C36" s="103"/>
      <c r="D36" s="103"/>
      <c r="E36" s="103"/>
      <c r="F36" s="103"/>
    </row>
    <row r="37" ht="22.5" customHeight="1">
      <c r="F37" s="86"/>
    </row>
    <row r="38" ht="12.75">
      <c r="B38" s="132"/>
    </row>
    <row r="39" spans="2:4" ht="12.75">
      <c r="B39" s="164" t="s">
        <v>119</v>
      </c>
      <c r="C39" s="87" t="s">
        <v>265</v>
      </c>
      <c r="D39" s="165"/>
    </row>
    <row r="40" spans="2:4" ht="12.75">
      <c r="B40" s="166" t="s">
        <v>121</v>
      </c>
      <c r="C40" s="173" t="s">
        <v>265</v>
      </c>
      <c r="D40" s="167"/>
    </row>
    <row r="41" spans="2:4" ht="12.75">
      <c r="B41" s="168"/>
      <c r="C41" s="168"/>
      <c r="D41" s="168"/>
    </row>
    <row r="42" spans="2:4" ht="12.75">
      <c r="B42" s="168"/>
      <c r="C42" s="168"/>
      <c r="D42" s="168"/>
    </row>
    <row r="44" spans="2:4" ht="12.75">
      <c r="B44" s="169"/>
      <c r="C44" s="169"/>
      <c r="D44" s="169"/>
    </row>
    <row r="45" spans="2:4" ht="12.75">
      <c r="B45" s="164" t="s">
        <v>120</v>
      </c>
      <c r="C45" s="174" t="s">
        <v>265</v>
      </c>
      <c r="D45" s="170"/>
    </row>
    <row r="46" spans="2:4" ht="12.75">
      <c r="B46" s="166" t="s">
        <v>61</v>
      </c>
      <c r="C46" s="173" t="s">
        <v>265</v>
      </c>
      <c r="D46" s="167"/>
    </row>
  </sheetData>
  <sheetProtection password="C637" sheet="1" selectLockedCells="1"/>
  <mergeCells count="19">
    <mergeCell ref="B2:F2"/>
    <mergeCell ref="C3:F3"/>
    <mergeCell ref="C4:F4"/>
    <mergeCell ref="C5:F5"/>
    <mergeCell ref="C6:F6"/>
    <mergeCell ref="D12:F12"/>
    <mergeCell ref="C7:F7"/>
    <mergeCell ref="C8:F8"/>
    <mergeCell ref="C9:F9"/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</mergeCells>
  <conditionalFormatting sqref="B12:C17">
    <cfRule type="expression" priority="14" dxfId="46" stopIfTrue="1">
      <formula>$C$11=0</formula>
    </cfRule>
    <cfRule type="expression" priority="15" dxfId="46" stopIfTrue="1">
      <formula>$C$11&gt;6</formula>
    </cfRule>
    <cfRule type="expression" priority="16" dxfId="55" stopIfTrue="1">
      <formula>$C12&lt;&gt;$C$11</formula>
    </cfRule>
  </conditionalFormatting>
  <conditionalFormatting sqref="E13">
    <cfRule type="expression" priority="13" dxfId="46" stopIfTrue="1">
      <formula>$D$14&lt;&gt;0</formula>
    </cfRule>
  </conditionalFormatting>
  <conditionalFormatting sqref="E14">
    <cfRule type="expression" priority="12" dxfId="51" stopIfTrue="1">
      <formula>$D$14&lt;&gt;0</formula>
    </cfRule>
  </conditionalFormatting>
  <conditionalFormatting sqref="E16 B30:F30">
    <cfRule type="expression" priority="11" dxfId="46" stopIfTrue="1">
      <formula>$D$17&lt;&gt;0</formula>
    </cfRule>
  </conditionalFormatting>
  <conditionalFormatting sqref="E17">
    <cfRule type="expression" priority="10" dxfId="51" stopIfTrue="1">
      <formula>$D$17&lt;&gt;0</formula>
    </cfRule>
  </conditionalFormatting>
  <conditionalFormatting sqref="B31:F31">
    <cfRule type="expression" priority="9" dxfId="59" stopIfTrue="1">
      <formula>$D$17&lt;&gt;0</formula>
    </cfRule>
  </conditionalFormatting>
  <conditionalFormatting sqref="B36:F36">
    <cfRule type="expression" priority="8" dxfId="46" stopIfTrue="1">
      <formula>$D$17&lt;&gt;0</formula>
    </cfRule>
  </conditionalFormatting>
  <conditionalFormatting sqref="B35:F35">
    <cfRule type="expression" priority="5" dxfId="46" stopIfTrue="1">
      <formula>$D$17&lt;&gt;0</formula>
    </cfRule>
  </conditionalFormatting>
  <conditionalFormatting sqref="F26:F27">
    <cfRule type="cellIs" priority="4" dxfId="0" operator="between" stopIfTrue="1">
      <formula>$C26</formula>
      <formula>$E26</formula>
    </cfRule>
  </conditionalFormatting>
  <conditionalFormatting sqref="F28">
    <cfRule type="expression" priority="3" dxfId="60" stopIfTrue="1">
      <formula>$D$17&lt;&gt;0</formula>
    </cfRule>
  </conditionalFormatting>
  <conditionalFormatting sqref="B28:E28">
    <cfRule type="expression" priority="2" dxfId="61" stopIfTrue="1">
      <formula>$D$17&lt;&gt;0</formula>
    </cfRule>
  </conditionalFormatting>
  <conditionalFormatting sqref="F21:F25">
    <cfRule type="cellIs" priority="1" dxfId="0" operator="between" stopIfTrue="1">
      <formula>$C21</formula>
      <formula>$E21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9.140625" style="175" customWidth="1"/>
    <col min="2" max="2" width="9.421875" style="175" customWidth="1"/>
    <col min="3" max="3" width="54.140625" style="175" customWidth="1"/>
    <col min="4" max="4" width="6.28125" style="175" customWidth="1"/>
    <col min="5" max="5" width="10.28125" style="175" customWidth="1"/>
    <col min="6" max="6" width="10.7109375" style="175" bestFit="1" customWidth="1"/>
    <col min="7" max="7" width="11.7109375" style="175" customWidth="1"/>
    <col min="8" max="8" width="13.140625" style="175" customWidth="1"/>
    <col min="9" max="16384" width="9.140625" style="175" customWidth="1"/>
  </cols>
  <sheetData>
    <row r="1" ht="37.5" customHeight="1">
      <c r="A1" s="128" t="s">
        <v>65</v>
      </c>
    </row>
    <row r="2" spans="1:9" ht="12.75" customHeight="1">
      <c r="A2" s="176" t="s">
        <v>97</v>
      </c>
      <c r="B2" s="176"/>
      <c r="C2" s="176"/>
      <c r="D2" s="176"/>
      <c r="E2" s="176"/>
      <c r="F2" s="176"/>
      <c r="G2" s="176"/>
      <c r="H2" s="176"/>
      <c r="I2" s="177"/>
    </row>
    <row r="3" spans="1:8" ht="15" customHeight="1">
      <c r="A3" s="176"/>
      <c r="B3" s="176"/>
      <c r="C3" s="176"/>
      <c r="D3" s="176"/>
      <c r="E3" s="176"/>
      <c r="F3" s="176"/>
      <c r="G3" s="176"/>
      <c r="H3" s="176"/>
    </row>
    <row r="4" spans="1:8" ht="12.75" customHeight="1">
      <c r="A4" s="178"/>
      <c r="B4" s="178"/>
      <c r="C4" s="178"/>
      <c r="D4" s="178"/>
      <c r="E4" s="178"/>
      <c r="F4" s="178"/>
      <c r="G4" s="178"/>
      <c r="H4" s="178"/>
    </row>
    <row r="5" spans="1:8" ht="12.75" customHeight="1">
      <c r="A5" s="178"/>
      <c r="B5" s="178"/>
      <c r="C5" s="178"/>
      <c r="D5" s="178"/>
      <c r="E5" s="178"/>
      <c r="F5" s="178"/>
      <c r="G5" s="178"/>
      <c r="H5" s="178"/>
    </row>
    <row r="6" spans="1:8" ht="12.75" customHeight="1">
      <c r="A6" s="178"/>
      <c r="B6" s="178"/>
      <c r="C6" s="178"/>
      <c r="D6" s="178"/>
      <c r="E6" s="178"/>
      <c r="F6" s="178"/>
      <c r="G6" s="178"/>
      <c r="H6" s="178"/>
    </row>
    <row r="7" spans="1:8" ht="12.75" customHeight="1">
      <c r="A7" s="178"/>
      <c r="B7" s="178"/>
      <c r="C7" s="178"/>
      <c r="D7" s="178"/>
      <c r="E7" s="178"/>
      <c r="F7" s="178"/>
      <c r="G7" s="178"/>
      <c r="H7" s="178"/>
    </row>
    <row r="8" spans="1:7" ht="15.75" customHeight="1">
      <c r="A8" s="179" t="str">
        <f>'P. BDI'!B3</f>
        <v>Edital :</v>
      </c>
      <c r="B8" s="179"/>
      <c r="C8" s="180" t="str">
        <f>'P. BDI'!C3:F3</f>
        <v>TP-015</v>
      </c>
      <c r="D8" s="179" t="str">
        <f>CRON!D5</f>
        <v>Área Ampliação:</v>
      </c>
      <c r="E8" s="179"/>
      <c r="F8" s="181">
        <f>Orçamento!F5</f>
        <v>261.94</v>
      </c>
      <c r="G8" s="182"/>
    </row>
    <row r="9" spans="1:9" ht="12.75">
      <c r="A9" s="179" t="str">
        <f>'P. BDI'!B4</f>
        <v>Tomador: </v>
      </c>
      <c r="B9" s="179"/>
      <c r="C9" s="180" t="str">
        <f>'P. BDI'!C4:F4</f>
        <v>Prefeitura Municipal de Dois Vizinhos - PR</v>
      </c>
      <c r="D9" s="179" t="s">
        <v>99</v>
      </c>
      <c r="E9" s="179"/>
      <c r="F9" s="183" t="e">
        <f>Orçamento!H83</f>
        <v>#VALUE!</v>
      </c>
      <c r="G9" s="184"/>
      <c r="I9" s="185"/>
    </row>
    <row r="10" spans="1:8" ht="12.75">
      <c r="A10" s="179" t="str">
        <f>'P. BDI'!B5</f>
        <v>Empreendimento: </v>
      </c>
      <c r="B10" s="179"/>
      <c r="C10" s="180" t="str">
        <f>'P. BDI'!C5:F5</f>
        <v>Ampliação CMEI Mãe Maria</v>
      </c>
      <c r="D10" s="179" t="s">
        <v>81</v>
      </c>
      <c r="E10" s="179"/>
      <c r="F10" s="183" t="e">
        <f>F9/F8</f>
        <v>#VALUE!</v>
      </c>
      <c r="G10" s="184"/>
      <c r="H10" s="186"/>
    </row>
    <row r="11" spans="1:8" ht="12.75">
      <c r="A11" s="179" t="str">
        <f>'P. BDI'!B6</f>
        <v>Local da Obra:</v>
      </c>
      <c r="B11" s="179"/>
      <c r="C11" s="180" t="str">
        <f>'P. BDI'!C6:F6</f>
        <v>Rua São Luis Scrosoppi, 94 - Bairro Santa Luzia</v>
      </c>
      <c r="D11" s="187"/>
      <c r="E11" s="186"/>
      <c r="F11" s="186"/>
      <c r="G11" s="186"/>
      <c r="H11" s="186"/>
    </row>
    <row r="12" spans="1:8" ht="12.75">
      <c r="A12" s="179" t="str">
        <f>'P. BDI'!B7</f>
        <v>Empresa Prop.:</v>
      </c>
      <c r="B12" s="179"/>
      <c r="C12" s="180" t="str">
        <f>'P. BDI'!C7:F7</f>
        <v>preencher</v>
      </c>
      <c r="D12" s="187"/>
      <c r="E12" s="186"/>
      <c r="F12" s="186"/>
      <c r="G12" s="186"/>
      <c r="H12" s="186"/>
    </row>
    <row r="13" spans="1:8" ht="12.75">
      <c r="A13" s="179" t="str">
        <f>'P. BDI'!B8</f>
        <v>CNPJ:</v>
      </c>
      <c r="B13" s="179"/>
      <c r="C13" s="180" t="str">
        <f>'P. BDI'!C8:F8</f>
        <v>preencher</v>
      </c>
      <c r="D13" s="187"/>
      <c r="E13" s="186"/>
      <c r="F13" s="186"/>
      <c r="G13" s="186"/>
      <c r="H13" s="186"/>
    </row>
    <row r="14" spans="1:8" ht="12.75">
      <c r="A14" s="179" t="str">
        <f>'P. BDI'!B9</f>
        <v>Data Base:</v>
      </c>
      <c r="B14" s="179"/>
      <c r="C14" s="188">
        <f>'P. BDI'!C9:F9</f>
        <v>43119</v>
      </c>
      <c r="D14" s="187"/>
      <c r="E14" s="187"/>
      <c r="F14" s="189"/>
      <c r="G14" s="148"/>
      <c r="H14" s="148"/>
    </row>
    <row r="15" spans="1:8" ht="12.75">
      <c r="A15" s="179" t="s">
        <v>96</v>
      </c>
      <c r="B15" s="179"/>
      <c r="C15" s="190" t="e">
        <f>'P. BDI'!F31</f>
        <v>#VALUE!</v>
      </c>
      <c r="D15" s="187"/>
      <c r="E15" s="187"/>
      <c r="F15" s="189"/>
      <c r="G15" s="148"/>
      <c r="H15" s="148"/>
    </row>
    <row r="16" spans="1:8" ht="12.75">
      <c r="A16" s="191"/>
      <c r="B16" s="192"/>
      <c r="C16" s="193"/>
      <c r="D16" s="186"/>
      <c r="E16" s="186"/>
      <c r="F16" s="186"/>
      <c r="G16" s="186"/>
      <c r="H16" s="186"/>
    </row>
    <row r="17" spans="1:8" ht="12.75">
      <c r="A17" s="191"/>
      <c r="B17" s="192"/>
      <c r="C17" s="193"/>
      <c r="D17" s="186"/>
      <c r="E17" s="186"/>
      <c r="F17" s="186"/>
      <c r="G17" s="186"/>
      <c r="H17" s="186"/>
    </row>
    <row r="18" spans="1:8" ht="12.75">
      <c r="A18" s="191"/>
      <c r="B18" s="192"/>
      <c r="C18" s="193"/>
      <c r="D18" s="186"/>
      <c r="E18" s="186"/>
      <c r="F18" s="186"/>
      <c r="G18" s="186"/>
      <c r="H18" s="186"/>
    </row>
    <row r="19" spans="1:8" ht="12.75">
      <c r="A19" s="191"/>
      <c r="B19" s="192"/>
      <c r="C19" s="193"/>
      <c r="D19" s="186"/>
      <c r="E19" s="186"/>
      <c r="F19" s="186"/>
      <c r="G19" s="186"/>
      <c r="H19" s="186"/>
    </row>
    <row r="20" spans="1:8" ht="12.75">
      <c r="A20" s="191"/>
      <c r="B20" s="192"/>
      <c r="C20" s="193"/>
      <c r="D20" s="186"/>
      <c r="E20" s="186"/>
      <c r="F20" s="186"/>
      <c r="G20" s="186"/>
      <c r="H20" s="186"/>
    </row>
    <row r="21" spans="1:8" ht="12.75">
      <c r="A21" s="191"/>
      <c r="B21" s="192"/>
      <c r="C21" s="193"/>
      <c r="D21" s="186"/>
      <c r="E21" s="186"/>
      <c r="F21" s="186"/>
      <c r="G21" s="186"/>
      <c r="H21" s="186"/>
    </row>
    <row r="22" spans="1:8" ht="12.75">
      <c r="A22" s="191"/>
      <c r="B22" s="192"/>
      <c r="C22" s="193"/>
      <c r="D22" s="186"/>
      <c r="E22" s="186"/>
      <c r="F22" s="186"/>
      <c r="G22" s="186"/>
      <c r="H22" s="186"/>
    </row>
    <row r="23" spans="1:8" ht="12.75">
      <c r="A23" s="191"/>
      <c r="B23" s="192"/>
      <c r="C23" s="193"/>
      <c r="D23" s="186"/>
      <c r="E23" s="186"/>
      <c r="F23" s="186"/>
      <c r="G23" s="186"/>
      <c r="H23" s="186"/>
    </row>
    <row r="24" spans="1:8" ht="12.75">
      <c r="A24" s="191"/>
      <c r="B24" s="192"/>
      <c r="C24" s="193"/>
      <c r="D24" s="186"/>
      <c r="E24" s="186"/>
      <c r="F24" s="186"/>
      <c r="G24" s="186"/>
      <c r="H24" s="186"/>
    </row>
    <row r="25" spans="2:8" ht="12.75">
      <c r="B25" s="194" t="s">
        <v>72</v>
      </c>
      <c r="C25" s="194" t="s">
        <v>98</v>
      </c>
      <c r="D25" s="195" t="s">
        <v>101</v>
      </c>
      <c r="E25" s="195"/>
      <c r="F25" s="195" t="s">
        <v>100</v>
      </c>
      <c r="G25" s="195"/>
      <c r="H25" s="194" t="s">
        <v>102</v>
      </c>
    </row>
    <row r="26" spans="2:8" ht="12.75">
      <c r="B26" s="196" t="str">
        <f>Orçamento!A17</f>
        <v>.1</v>
      </c>
      <c r="C26" s="90" t="str">
        <f>Orçamento!C17</f>
        <v>SERVIÇOS PRELIMINARES</v>
      </c>
      <c r="D26" s="197" t="e">
        <f aca="true" t="shared" si="0" ref="D26:D32">F26/$F$33</f>
        <v>#VALUE!</v>
      </c>
      <c r="E26" s="197"/>
      <c r="F26" s="198" t="e">
        <f>Orçamento!H17</f>
        <v>#VALUE!</v>
      </c>
      <c r="G26" s="198"/>
      <c r="H26" s="199" t="e">
        <f>F26</f>
        <v>#VALUE!</v>
      </c>
    </row>
    <row r="27" spans="2:8" ht="12.75">
      <c r="B27" s="200" t="str">
        <f>Orçamento!A23</f>
        <v>.2</v>
      </c>
      <c r="C27" s="88" t="str">
        <f>Orçamento!C23</f>
        <v>ESTRUTURA</v>
      </c>
      <c r="D27" s="197" t="e">
        <f t="shared" si="0"/>
        <v>#VALUE!</v>
      </c>
      <c r="E27" s="197"/>
      <c r="F27" s="201" t="e">
        <f>Orçamento!H23</f>
        <v>#VALUE!</v>
      </c>
      <c r="G27" s="201"/>
      <c r="H27" s="199" t="e">
        <f aca="true" t="shared" si="1" ref="H27:H32">F27+H26</f>
        <v>#VALUE!</v>
      </c>
    </row>
    <row r="28" spans="2:8" ht="12.75">
      <c r="B28" s="200" t="str">
        <f>Orçamento!A28</f>
        <v>.3</v>
      </c>
      <c r="C28" s="88" t="str">
        <f>Orçamento!C28</f>
        <v>VEDAÇÃO, PISOS E REVESTIMENTOS</v>
      </c>
      <c r="D28" s="197" t="e">
        <f t="shared" si="0"/>
        <v>#VALUE!</v>
      </c>
      <c r="E28" s="197"/>
      <c r="F28" s="201" t="e">
        <f>Orçamento!H28</f>
        <v>#VALUE!</v>
      </c>
      <c r="G28" s="201"/>
      <c r="H28" s="199" t="e">
        <f t="shared" si="1"/>
        <v>#VALUE!</v>
      </c>
    </row>
    <row r="29" spans="2:8" ht="12.75">
      <c r="B29" s="200" t="str">
        <f>Orçamento!A40</f>
        <v>.4</v>
      </c>
      <c r="C29" s="88" t="str">
        <f>Orçamento!C40</f>
        <v>COBERTURA</v>
      </c>
      <c r="D29" s="197" t="e">
        <f t="shared" si="0"/>
        <v>#VALUE!</v>
      </c>
      <c r="E29" s="197"/>
      <c r="F29" s="201" t="e">
        <f>Orçamento!H40</f>
        <v>#VALUE!</v>
      </c>
      <c r="G29" s="201"/>
      <c r="H29" s="199" t="e">
        <f t="shared" si="1"/>
        <v>#VALUE!</v>
      </c>
    </row>
    <row r="30" spans="2:8" ht="12.75">
      <c r="B30" s="200" t="str">
        <f>Orçamento!A49</f>
        <v>.5</v>
      </c>
      <c r="C30" s="88" t="str">
        <f>Orçamento!C49</f>
        <v>ABERTURAS</v>
      </c>
      <c r="D30" s="197" t="e">
        <f t="shared" si="0"/>
        <v>#VALUE!</v>
      </c>
      <c r="E30" s="197"/>
      <c r="F30" s="201" t="e">
        <f>Orçamento!H49</f>
        <v>#VALUE!</v>
      </c>
      <c r="G30" s="201"/>
      <c r="H30" s="199" t="e">
        <f t="shared" si="1"/>
        <v>#VALUE!</v>
      </c>
    </row>
    <row r="31" spans="2:8" ht="12.75">
      <c r="B31" s="200" t="str">
        <f>Orçamento!A54</f>
        <v>.6</v>
      </c>
      <c r="C31" s="88" t="str">
        <f>Orçamento!C54</f>
        <v>INSTALAÇÕES ELÉTRICAS</v>
      </c>
      <c r="D31" s="197" t="e">
        <f t="shared" si="0"/>
        <v>#VALUE!</v>
      </c>
      <c r="E31" s="197"/>
      <c r="F31" s="201" t="e">
        <f>Orçamento!H54</f>
        <v>#VALUE!</v>
      </c>
      <c r="G31" s="201"/>
      <c r="H31" s="199" t="e">
        <f t="shared" si="1"/>
        <v>#VALUE!</v>
      </c>
    </row>
    <row r="32" spans="2:8" ht="12.75">
      <c r="B32" s="200" t="str">
        <f>Orçamento!A75</f>
        <v>.7</v>
      </c>
      <c r="C32" s="88" t="str">
        <f>Orçamento!C75</f>
        <v>PINTURA E SERVIÇOS FINAIS</v>
      </c>
      <c r="D32" s="197" t="e">
        <f t="shared" si="0"/>
        <v>#VALUE!</v>
      </c>
      <c r="E32" s="197"/>
      <c r="F32" s="201" t="e">
        <f>Orçamento!H75</f>
        <v>#VALUE!</v>
      </c>
      <c r="G32" s="201"/>
      <c r="H32" s="199" t="e">
        <f t="shared" si="1"/>
        <v>#VALUE!</v>
      </c>
    </row>
    <row r="33" spans="2:8" ht="12.75">
      <c r="B33" s="202" t="s">
        <v>103</v>
      </c>
      <c r="C33" s="202"/>
      <c r="D33" s="203" t="e">
        <f>SUM(D26:E32)</f>
        <v>#VALUE!</v>
      </c>
      <c r="E33" s="195"/>
      <c r="F33" s="204" t="e">
        <f>SUM(F26:G32)</f>
        <v>#VALUE!</v>
      </c>
      <c r="G33" s="195"/>
      <c r="H33" s="205" t="e">
        <f>H32</f>
        <v>#VALUE!</v>
      </c>
    </row>
    <row r="37" ht="13.5" customHeight="1"/>
    <row r="39" spans="3:6" ht="12.75">
      <c r="C39" s="206"/>
      <c r="D39" s="164" t="s">
        <v>119</v>
      </c>
      <c r="E39" s="170" t="str">
        <f>'P. BDI'!C39</f>
        <v>preencher</v>
      </c>
      <c r="F39" s="207"/>
    </row>
    <row r="40" spans="3:5" ht="12.75">
      <c r="C40" s="206"/>
      <c r="D40" s="166" t="s">
        <v>121</v>
      </c>
      <c r="E40" s="206" t="str">
        <f>'P. BDI'!C40</f>
        <v>preencher</v>
      </c>
    </row>
    <row r="41" spans="3:5" ht="12.75">
      <c r="C41" s="86"/>
      <c r="D41" s="168"/>
      <c r="E41" s="86"/>
    </row>
    <row r="42" spans="3:5" ht="12.75">
      <c r="C42" s="86"/>
      <c r="D42" s="168"/>
      <c r="E42" s="86"/>
    </row>
    <row r="43" spans="3:5" ht="12.75">
      <c r="C43" s="132"/>
      <c r="D43" s="83"/>
      <c r="E43" s="132"/>
    </row>
    <row r="44" spans="3:5" ht="12.75">
      <c r="C44" s="132"/>
      <c r="D44" s="132"/>
      <c r="E44" s="132"/>
    </row>
    <row r="45" spans="3:6" ht="12.75">
      <c r="C45" s="206"/>
      <c r="D45" s="164" t="s">
        <v>120</v>
      </c>
      <c r="E45" s="170" t="str">
        <f>'P. BDI'!C45</f>
        <v>preencher</v>
      </c>
      <c r="F45" s="207"/>
    </row>
    <row r="46" spans="3:5" ht="12.75">
      <c r="C46" s="206"/>
      <c r="D46" s="166" t="s">
        <v>61</v>
      </c>
      <c r="E46" s="206" t="str">
        <f>'P. BDI'!C46</f>
        <v>preencher</v>
      </c>
    </row>
  </sheetData>
  <sheetProtection password="C637" sheet="1" selectLockedCells="1"/>
  <mergeCells count="34">
    <mergeCell ref="A2:H3"/>
    <mergeCell ref="A8:B8"/>
    <mergeCell ref="D8:E8"/>
    <mergeCell ref="F8:G8"/>
    <mergeCell ref="A9:B9"/>
    <mergeCell ref="D30:E30"/>
    <mergeCell ref="F26:G26"/>
    <mergeCell ref="F28:G28"/>
    <mergeCell ref="F29:G29"/>
    <mergeCell ref="A13:B13"/>
    <mergeCell ref="F9:G9"/>
    <mergeCell ref="D28:E28"/>
    <mergeCell ref="F25:G25"/>
    <mergeCell ref="D29:E29"/>
    <mergeCell ref="D9:E9"/>
    <mergeCell ref="D27:E27"/>
    <mergeCell ref="F27:G27"/>
    <mergeCell ref="D25:E25"/>
    <mergeCell ref="D26:E26"/>
    <mergeCell ref="A14:B14"/>
    <mergeCell ref="A15:B15"/>
    <mergeCell ref="F10:G10"/>
    <mergeCell ref="D10:E10"/>
    <mergeCell ref="A12:B12"/>
    <mergeCell ref="A10:B10"/>
    <mergeCell ref="A11:B11"/>
    <mergeCell ref="D32:E32"/>
    <mergeCell ref="F30:G30"/>
    <mergeCell ref="F31:G31"/>
    <mergeCell ref="F32:G32"/>
    <mergeCell ref="B33:C33"/>
    <mergeCell ref="F33:G33"/>
    <mergeCell ref="D33:E33"/>
    <mergeCell ref="D31:E31"/>
  </mergeCells>
  <conditionalFormatting sqref="C26 C29:C32">
    <cfRule type="expression" priority="4" dxfId="62" stopIfTrue="1">
      <formula>$J26=1</formula>
    </cfRule>
    <cfRule type="expression" priority="5" dxfId="63" stopIfTrue="1">
      <formula>$K26=2</formula>
    </cfRule>
    <cfRule type="expression" priority="6" dxfId="64" stopIfTrue="1">
      <formula>$K26=3</formula>
    </cfRule>
  </conditionalFormatting>
  <conditionalFormatting sqref="C28">
    <cfRule type="expression" priority="10" dxfId="62" stopIfTrue="1">
      <formula>$J27=1</formula>
    </cfRule>
    <cfRule type="expression" priority="11" dxfId="63" stopIfTrue="1">
      <formula>$K27=2</formula>
    </cfRule>
    <cfRule type="expression" priority="12" dxfId="64" stopIfTrue="1">
      <formula>$K27=3</formula>
    </cfRule>
  </conditionalFormatting>
  <conditionalFormatting sqref="C27">
    <cfRule type="expression" priority="1" dxfId="62" stopIfTrue="1">
      <formula>$J27=1</formula>
    </cfRule>
    <cfRule type="expression" priority="2" dxfId="63" stopIfTrue="1">
      <formula>$K27=2</formula>
    </cfRule>
    <cfRule type="expression" priority="3" dxfId="64" stopIfTrue="1">
      <formula>$K27=3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5"/>
  <sheetViews>
    <sheetView view="pageBreakPreview" zoomScaleSheetLayoutView="100" zoomScalePageLayoutView="0" workbookViewId="0" topLeftCell="A1">
      <selection activeCell="E80" sqref="E80"/>
    </sheetView>
  </sheetViews>
  <sheetFormatPr defaultColWidth="9.140625" defaultRowHeight="12.75"/>
  <cols>
    <col min="1" max="1" width="9.140625" style="175" customWidth="1"/>
    <col min="2" max="2" width="13.28125" style="175" bestFit="1" customWidth="1"/>
    <col min="3" max="3" width="54.140625" style="175" customWidth="1"/>
    <col min="4" max="4" width="6.28125" style="175" customWidth="1"/>
    <col min="5" max="5" width="10.28125" style="175" customWidth="1"/>
    <col min="6" max="6" width="10.7109375" style="175" bestFit="1" customWidth="1"/>
    <col min="7" max="7" width="11.7109375" style="175" customWidth="1"/>
    <col min="8" max="8" width="13.140625" style="175" customWidth="1"/>
    <col min="9" max="9" width="9.140625" style="175" customWidth="1"/>
    <col min="10" max="10" width="9.57421875" style="177" bestFit="1" customWidth="1"/>
    <col min="11" max="12" width="9.140625" style="175" customWidth="1"/>
    <col min="13" max="13" width="10.00390625" style="175" bestFit="1" customWidth="1"/>
    <col min="14" max="16384" width="9.140625" style="175" customWidth="1"/>
  </cols>
  <sheetData>
    <row r="1" ht="37.5" customHeight="1">
      <c r="A1" s="128" t="s">
        <v>65</v>
      </c>
    </row>
    <row r="2" spans="1:8" ht="12.75" customHeight="1">
      <c r="A2" s="176" t="s">
        <v>67</v>
      </c>
      <c r="B2" s="176"/>
      <c r="C2" s="176"/>
      <c r="D2" s="176"/>
      <c r="E2" s="176"/>
      <c r="F2" s="176"/>
      <c r="G2" s="176"/>
      <c r="H2" s="176"/>
    </row>
    <row r="3" spans="1:8" ht="15" customHeight="1">
      <c r="A3" s="176"/>
      <c r="B3" s="176"/>
      <c r="C3" s="176"/>
      <c r="D3" s="176"/>
      <c r="E3" s="176"/>
      <c r="F3" s="176"/>
      <c r="G3" s="176"/>
      <c r="H3" s="176"/>
    </row>
    <row r="4" spans="1:8" ht="12.75" customHeight="1">
      <c r="A4" s="178"/>
      <c r="B4" s="178"/>
      <c r="C4" s="178"/>
      <c r="D4" s="178"/>
      <c r="E4" s="178"/>
      <c r="F4" s="178"/>
      <c r="G4" s="178"/>
      <c r="H4" s="178"/>
    </row>
    <row r="5" spans="1:8" ht="15.75" customHeight="1">
      <c r="A5" s="179" t="str">
        <f>'P. BDI'!B3</f>
        <v>Edital :</v>
      </c>
      <c r="B5" s="179"/>
      <c r="C5" s="180" t="str">
        <f>'P. BDI'!C3:F3</f>
        <v>TP-015</v>
      </c>
      <c r="D5" s="179" t="str">
        <f>CRON!D5</f>
        <v>Área Ampliação:</v>
      </c>
      <c r="E5" s="179"/>
      <c r="F5" s="228">
        <v>261.94</v>
      </c>
      <c r="G5" s="229"/>
      <c r="H5" s="230" t="s">
        <v>127</v>
      </c>
    </row>
    <row r="6" spans="1:7" ht="12.75">
      <c r="A6" s="179" t="str">
        <f>'P. BDI'!B4</f>
        <v>Tomador: </v>
      </c>
      <c r="B6" s="179"/>
      <c r="C6" s="180" t="str">
        <f>'P. BDI'!C4:F4</f>
        <v>Prefeitura Municipal de Dois Vizinhos - PR</v>
      </c>
      <c r="D6" s="179" t="s">
        <v>81</v>
      </c>
      <c r="E6" s="179"/>
      <c r="F6" s="183" t="e">
        <f>H83/F5</f>
        <v>#VALUE!</v>
      </c>
      <c r="G6" s="184"/>
    </row>
    <row r="7" spans="1:8" ht="12.75">
      <c r="A7" s="179" t="str">
        <f>'P. BDI'!B5</f>
        <v>Empreendimento: </v>
      </c>
      <c r="B7" s="179"/>
      <c r="C7" s="180" t="str">
        <f>'P. BDI'!C5:F5</f>
        <v>Ampliação CMEI Mãe Maria</v>
      </c>
      <c r="D7" s="187"/>
      <c r="E7" s="186"/>
      <c r="F7" s="186"/>
      <c r="G7" s="186"/>
      <c r="H7" s="186"/>
    </row>
    <row r="8" spans="1:8" ht="12.75">
      <c r="A8" s="179" t="str">
        <f>'P. BDI'!B6</f>
        <v>Local da Obra:</v>
      </c>
      <c r="B8" s="179"/>
      <c r="C8" s="180" t="str">
        <f>'P. BDI'!C6:F6</f>
        <v>Rua São Luis Scrosoppi, 94 - Bairro Santa Luzia</v>
      </c>
      <c r="D8" s="187"/>
      <c r="E8" s="186"/>
      <c r="F8" s="186"/>
      <c r="G8" s="186"/>
      <c r="H8" s="186"/>
    </row>
    <row r="9" spans="1:8" ht="12.75">
      <c r="A9" s="179" t="str">
        <f>'P. BDI'!B7</f>
        <v>Empresa Prop.:</v>
      </c>
      <c r="B9" s="179"/>
      <c r="C9" s="180" t="str">
        <f>'P. BDI'!C7:F7</f>
        <v>preencher</v>
      </c>
      <c r="D9" s="187"/>
      <c r="E9" s="186"/>
      <c r="F9" s="186"/>
      <c r="G9" s="186"/>
      <c r="H9" s="186"/>
    </row>
    <row r="10" spans="1:8" ht="12.75">
      <c r="A10" s="179" t="str">
        <f>'P. BDI'!B8</f>
        <v>CNPJ:</v>
      </c>
      <c r="B10" s="179"/>
      <c r="C10" s="180" t="str">
        <f>'P. BDI'!C8:F8</f>
        <v>preencher</v>
      </c>
      <c r="D10" s="187"/>
      <c r="E10" s="186"/>
      <c r="F10" s="186"/>
      <c r="G10" s="186"/>
      <c r="H10" s="186"/>
    </row>
    <row r="11" spans="1:8" ht="12.75">
      <c r="A11" s="179" t="str">
        <f>'P. BDI'!B9</f>
        <v>Data Base:</v>
      </c>
      <c r="B11" s="179"/>
      <c r="C11" s="231">
        <f>'P. BDI'!C9:F9</f>
        <v>43119</v>
      </c>
      <c r="D11" s="187"/>
      <c r="E11" s="187"/>
      <c r="F11" s="189"/>
      <c r="G11" s="148"/>
      <c r="H11" s="186"/>
    </row>
    <row r="12" spans="1:8" ht="12.75">
      <c r="A12" s="179" t="s">
        <v>96</v>
      </c>
      <c r="B12" s="179"/>
      <c r="C12" s="190" t="e">
        <f>'P. BDI'!F31</f>
        <v>#VALUE!</v>
      </c>
      <c r="D12" s="187"/>
      <c r="E12" s="187"/>
      <c r="F12" s="189"/>
      <c r="G12" s="148"/>
      <c r="H12" s="148"/>
    </row>
    <row r="13" spans="1:8" ht="12.75">
      <c r="A13" s="191"/>
      <c r="B13" s="192"/>
      <c r="C13" s="193"/>
      <c r="D13" s="186"/>
      <c r="E13" s="186"/>
      <c r="F13" s="186"/>
      <c r="G13" s="186"/>
      <c r="H13" s="186"/>
    </row>
    <row r="14" spans="1:8" s="233" customFormat="1" ht="25.5" customHeight="1">
      <c r="A14" s="232" t="s">
        <v>72</v>
      </c>
      <c r="B14" s="232" t="s">
        <v>73</v>
      </c>
      <c r="C14" s="232" t="s">
        <v>74</v>
      </c>
      <c r="D14" s="232" t="s">
        <v>173</v>
      </c>
      <c r="E14" s="232" t="s">
        <v>75</v>
      </c>
      <c r="F14" s="232" t="s">
        <v>76</v>
      </c>
      <c r="G14" s="232" t="s">
        <v>77</v>
      </c>
      <c r="H14" s="232" t="s">
        <v>78</v>
      </c>
    </row>
    <row r="15" spans="1:8" s="233" customFormat="1" ht="15.75" customHeight="1" hidden="1">
      <c r="A15" s="234" t="s">
        <v>189</v>
      </c>
      <c r="B15" s="234"/>
      <c r="C15" s="234"/>
      <c r="D15" s="234"/>
      <c r="E15" s="234"/>
      <c r="F15" s="234"/>
      <c r="G15" s="234"/>
      <c r="H15" s="234"/>
    </row>
    <row r="16" spans="1:8" s="233" customFormat="1" ht="15.75" customHeight="1">
      <c r="A16" s="235"/>
      <c r="B16" s="235"/>
      <c r="C16" s="235"/>
      <c r="D16" s="235"/>
      <c r="E16" s="235"/>
      <c r="F16" s="235"/>
      <c r="G16" s="235"/>
      <c r="H16" s="235"/>
    </row>
    <row r="17" spans="1:8" s="177" customFormat="1" ht="12.75">
      <c r="A17" s="236" t="s">
        <v>70</v>
      </c>
      <c r="B17" s="236"/>
      <c r="C17" s="236" t="s">
        <v>137</v>
      </c>
      <c r="D17" s="237"/>
      <c r="E17" s="238"/>
      <c r="F17" s="239"/>
      <c r="G17" s="240" t="s">
        <v>24</v>
      </c>
      <c r="H17" s="239" t="e">
        <f>SUM(H18:H22)</f>
        <v>#VALUE!</v>
      </c>
    </row>
    <row r="18" spans="1:8" s="177" customFormat="1" ht="22.5">
      <c r="A18" s="241" t="s">
        <v>190</v>
      </c>
      <c r="B18" s="242">
        <v>4813</v>
      </c>
      <c r="C18" s="91" t="s">
        <v>135</v>
      </c>
      <c r="D18" s="243" t="s">
        <v>13</v>
      </c>
      <c r="E18" s="271">
        <v>240</v>
      </c>
      <c r="F18" s="244">
        <v>2.25</v>
      </c>
      <c r="G18" s="244" t="e">
        <f>ROUND((E18*$C$12)+E18,2)</f>
        <v>#VALUE!</v>
      </c>
      <c r="H18" s="199" t="e">
        <f>F18*G18</f>
        <v>#VALUE!</v>
      </c>
    </row>
    <row r="19" spans="1:8" s="177" customFormat="1" ht="33.75">
      <c r="A19" s="245" t="s">
        <v>191</v>
      </c>
      <c r="B19" s="242" t="s">
        <v>134</v>
      </c>
      <c r="C19" s="90" t="s">
        <v>136</v>
      </c>
      <c r="D19" s="243" t="s">
        <v>13</v>
      </c>
      <c r="E19" s="272">
        <v>4.34</v>
      </c>
      <c r="F19" s="246">
        <f>F5</f>
        <v>261.94</v>
      </c>
      <c r="G19" s="244" t="e">
        <f>ROUND((E19*$C$12)+E19,2)</f>
        <v>#VALUE!</v>
      </c>
      <c r="H19" s="199" t="e">
        <f>F19*G19</f>
        <v>#VALUE!</v>
      </c>
    </row>
    <row r="20" spans="1:8" s="177" customFormat="1" ht="12.75">
      <c r="A20" s="245" t="s">
        <v>242</v>
      </c>
      <c r="B20" s="242" t="s">
        <v>246</v>
      </c>
      <c r="C20" s="88" t="s">
        <v>250</v>
      </c>
      <c r="D20" s="247" t="s">
        <v>13</v>
      </c>
      <c r="E20" s="273">
        <v>7.1</v>
      </c>
      <c r="F20" s="248">
        <v>16</v>
      </c>
      <c r="G20" s="244" t="e">
        <f>ROUND((E20*$C$12)+E20,2)</f>
        <v>#VALUE!</v>
      </c>
      <c r="H20" s="199" t="e">
        <f>F20*G20</f>
        <v>#VALUE!</v>
      </c>
    </row>
    <row r="21" spans="1:8" s="177" customFormat="1" ht="22.5">
      <c r="A21" s="245" t="s">
        <v>243</v>
      </c>
      <c r="B21" s="242" t="s">
        <v>248</v>
      </c>
      <c r="C21" s="88" t="s">
        <v>249</v>
      </c>
      <c r="D21" s="247" t="s">
        <v>13</v>
      </c>
      <c r="E21" s="273">
        <v>11.14</v>
      </c>
      <c r="F21" s="249">
        <v>16</v>
      </c>
      <c r="G21" s="244" t="e">
        <f>ROUND((E21*$C$12)+E21,2)</f>
        <v>#VALUE!</v>
      </c>
      <c r="H21" s="199" t="e">
        <f>F21*G21</f>
        <v>#VALUE!</v>
      </c>
    </row>
    <row r="22" spans="1:10" s="177" customFormat="1" ht="22.5">
      <c r="A22" s="245" t="s">
        <v>247</v>
      </c>
      <c r="B22" s="242" t="s">
        <v>244</v>
      </c>
      <c r="C22" s="88" t="s">
        <v>245</v>
      </c>
      <c r="D22" s="247" t="s">
        <v>128</v>
      </c>
      <c r="E22" s="273">
        <v>92.77</v>
      </c>
      <c r="F22" s="250">
        <v>0.53</v>
      </c>
      <c r="G22" s="244" t="e">
        <f>ROUND((E22*$C$12)+E22,2)</f>
        <v>#VALUE!</v>
      </c>
      <c r="H22" s="199" t="e">
        <f>F22*G22</f>
        <v>#VALUE!</v>
      </c>
      <c r="J22" s="251"/>
    </row>
    <row r="23" spans="1:8" s="177" customFormat="1" ht="12.75">
      <c r="A23" s="236" t="s">
        <v>71</v>
      </c>
      <c r="B23" s="236"/>
      <c r="C23" s="236" t="s">
        <v>138</v>
      </c>
      <c r="D23" s="237"/>
      <c r="E23" s="238"/>
      <c r="F23" s="239"/>
      <c r="G23" s="240" t="s">
        <v>24</v>
      </c>
      <c r="H23" s="239" t="e">
        <f>SUM(H24:H27)</f>
        <v>#VALUE!</v>
      </c>
    </row>
    <row r="24" spans="1:10" s="177" customFormat="1" ht="22.5">
      <c r="A24" s="241" t="s">
        <v>192</v>
      </c>
      <c r="B24" s="242" t="s">
        <v>171</v>
      </c>
      <c r="C24" s="92" t="s">
        <v>172</v>
      </c>
      <c r="D24" s="243" t="s">
        <v>122</v>
      </c>
      <c r="E24" s="271">
        <v>47.45</v>
      </c>
      <c r="F24" s="244">
        <v>80</v>
      </c>
      <c r="G24" s="244" t="e">
        <f>ROUND((E24*$C$12)+E24,2)</f>
        <v>#VALUE!</v>
      </c>
      <c r="H24" s="199" t="e">
        <f>F24*G24</f>
        <v>#VALUE!</v>
      </c>
      <c r="J24" s="251"/>
    </row>
    <row r="25" spans="1:10" s="177" customFormat="1" ht="22.5">
      <c r="A25" s="241" t="s">
        <v>193</v>
      </c>
      <c r="B25" s="242">
        <v>96527</v>
      </c>
      <c r="C25" s="94" t="s">
        <v>160</v>
      </c>
      <c r="D25" s="243" t="s">
        <v>128</v>
      </c>
      <c r="E25" s="271">
        <v>98.76</v>
      </c>
      <c r="F25" s="244">
        <v>15.12</v>
      </c>
      <c r="G25" s="244" t="e">
        <f>ROUND((E25*$C$12)+E25,2)</f>
        <v>#VALUE!</v>
      </c>
      <c r="H25" s="199" t="e">
        <f>F25*G25</f>
        <v>#VALUE!</v>
      </c>
      <c r="J25" s="251"/>
    </row>
    <row r="26" spans="1:10" s="177" customFormat="1" ht="33.75">
      <c r="A26" s="241" t="s">
        <v>194</v>
      </c>
      <c r="B26" s="242">
        <v>95955</v>
      </c>
      <c r="C26" s="93" t="s">
        <v>132</v>
      </c>
      <c r="D26" s="243" t="s">
        <v>128</v>
      </c>
      <c r="E26" s="271">
        <v>1833.62</v>
      </c>
      <c r="F26" s="244">
        <v>8.85</v>
      </c>
      <c r="G26" s="244" t="e">
        <f>ROUND((E26*$C$12)+E26,2)</f>
        <v>#VALUE!</v>
      </c>
      <c r="H26" s="199" t="e">
        <f>F26*G26</f>
        <v>#VALUE!</v>
      </c>
      <c r="J26" s="251"/>
    </row>
    <row r="27" spans="1:8" s="177" customFormat="1" ht="22.5">
      <c r="A27" s="241" t="s">
        <v>195</v>
      </c>
      <c r="B27" s="242" t="s">
        <v>123</v>
      </c>
      <c r="C27" s="94" t="s">
        <v>124</v>
      </c>
      <c r="D27" s="243" t="s">
        <v>13</v>
      </c>
      <c r="E27" s="271">
        <v>9.25</v>
      </c>
      <c r="F27" s="244">
        <v>41.58</v>
      </c>
      <c r="G27" s="244" t="e">
        <f>ROUND((E27*$C$12)+E27,2)</f>
        <v>#VALUE!</v>
      </c>
      <c r="H27" s="199" t="e">
        <f>F27*G27</f>
        <v>#VALUE!</v>
      </c>
    </row>
    <row r="28" spans="1:10" s="252" customFormat="1" ht="12.75">
      <c r="A28" s="236" t="s">
        <v>131</v>
      </c>
      <c r="B28" s="236"/>
      <c r="C28" s="236" t="s">
        <v>139</v>
      </c>
      <c r="D28" s="237"/>
      <c r="E28" s="238"/>
      <c r="F28" s="239"/>
      <c r="G28" s="240" t="s">
        <v>24</v>
      </c>
      <c r="H28" s="239" t="e">
        <f>SUM(H29:H39)</f>
        <v>#VALUE!</v>
      </c>
      <c r="J28" s="177"/>
    </row>
    <row r="29" spans="1:12" s="252" customFormat="1" ht="45">
      <c r="A29" s="241" t="s">
        <v>196</v>
      </c>
      <c r="B29" s="242">
        <v>87507</v>
      </c>
      <c r="C29" s="90" t="s">
        <v>162</v>
      </c>
      <c r="D29" s="243" t="s">
        <v>13</v>
      </c>
      <c r="E29" s="272">
        <v>58.7</v>
      </c>
      <c r="F29" s="246">
        <v>218.85</v>
      </c>
      <c r="G29" s="244" t="e">
        <f>ROUND((E29*$C$12)+E29,2)</f>
        <v>#VALUE!</v>
      </c>
      <c r="H29" s="199" t="e">
        <f>F29*G29</f>
        <v>#VALUE!</v>
      </c>
      <c r="J29" s="251"/>
      <c r="L29" s="177"/>
    </row>
    <row r="30" spans="1:10" s="252" customFormat="1" ht="33.75">
      <c r="A30" s="241" t="s">
        <v>197</v>
      </c>
      <c r="B30" s="242">
        <v>87879</v>
      </c>
      <c r="C30" s="90" t="s">
        <v>140</v>
      </c>
      <c r="D30" s="243" t="s">
        <v>13</v>
      </c>
      <c r="E30" s="272">
        <v>2.9</v>
      </c>
      <c r="F30" s="246">
        <v>437.7</v>
      </c>
      <c r="G30" s="244" t="e">
        <f aca="true" t="shared" si="0" ref="G30:G38">ROUND((E30*$C$12)+E30,2)</f>
        <v>#VALUE!</v>
      </c>
      <c r="H30" s="199" t="e">
        <f aca="true" t="shared" si="1" ref="H30:H38">F30*G30</f>
        <v>#VALUE!</v>
      </c>
      <c r="J30" s="177"/>
    </row>
    <row r="31" spans="1:10" s="252" customFormat="1" ht="56.25">
      <c r="A31" s="241" t="s">
        <v>198</v>
      </c>
      <c r="B31" s="242">
        <v>89173</v>
      </c>
      <c r="C31" s="90" t="s">
        <v>129</v>
      </c>
      <c r="D31" s="243" t="s">
        <v>13</v>
      </c>
      <c r="E31" s="272">
        <v>23.86</v>
      </c>
      <c r="F31" s="246">
        <v>437.7</v>
      </c>
      <c r="G31" s="244" t="e">
        <f t="shared" si="0"/>
        <v>#VALUE!</v>
      </c>
      <c r="H31" s="199" t="e">
        <f t="shared" si="1"/>
        <v>#VALUE!</v>
      </c>
      <c r="J31" s="177"/>
    </row>
    <row r="32" spans="1:10" s="252" customFormat="1" ht="22.5">
      <c r="A32" s="241" t="s">
        <v>199</v>
      </c>
      <c r="B32" s="242" t="s">
        <v>123</v>
      </c>
      <c r="C32" s="94" t="s">
        <v>166</v>
      </c>
      <c r="D32" s="243" t="s">
        <v>13</v>
      </c>
      <c r="E32" s="271">
        <v>9.25</v>
      </c>
      <c r="F32" s="246">
        <v>27.54</v>
      </c>
      <c r="G32" s="244" t="e">
        <f>ROUND((E32*$C$12)+E32,2)</f>
        <v>#VALUE!</v>
      </c>
      <c r="H32" s="199" t="e">
        <f>F32*G32</f>
        <v>#VALUE!</v>
      </c>
      <c r="J32" s="177"/>
    </row>
    <row r="33" spans="1:10" s="252" customFormat="1" ht="22.5">
      <c r="A33" s="241" t="s">
        <v>200</v>
      </c>
      <c r="B33" s="242">
        <v>93197</v>
      </c>
      <c r="C33" s="90" t="s">
        <v>164</v>
      </c>
      <c r="D33" s="243" t="s">
        <v>122</v>
      </c>
      <c r="E33" s="272">
        <v>38.71</v>
      </c>
      <c r="F33" s="246">
        <v>24.75</v>
      </c>
      <c r="G33" s="244" t="e">
        <f t="shared" si="0"/>
        <v>#VALUE!</v>
      </c>
      <c r="H33" s="199" t="e">
        <f t="shared" si="1"/>
        <v>#VALUE!</v>
      </c>
      <c r="J33" s="177"/>
    </row>
    <row r="34" spans="1:10" s="252" customFormat="1" ht="22.5">
      <c r="A34" s="241" t="s">
        <v>201</v>
      </c>
      <c r="B34" s="242">
        <v>93188</v>
      </c>
      <c r="C34" s="90" t="s">
        <v>163</v>
      </c>
      <c r="D34" s="243" t="s">
        <v>122</v>
      </c>
      <c r="E34" s="272">
        <v>38.51</v>
      </c>
      <c r="F34" s="246">
        <v>3.9</v>
      </c>
      <c r="G34" s="244" t="e">
        <f>ROUND((E34*$C$12)+E34,2)</f>
        <v>#VALUE!</v>
      </c>
      <c r="H34" s="199" t="e">
        <f>F34*G34</f>
        <v>#VALUE!</v>
      </c>
      <c r="J34" s="177"/>
    </row>
    <row r="35" spans="1:10" s="252" customFormat="1" ht="12.75">
      <c r="A35" s="241" t="s">
        <v>202</v>
      </c>
      <c r="B35" s="242" t="s">
        <v>168</v>
      </c>
      <c r="C35" s="90" t="s">
        <v>133</v>
      </c>
      <c r="D35" s="243" t="s">
        <v>128</v>
      </c>
      <c r="E35" s="272">
        <v>57.05</v>
      </c>
      <c r="F35" s="246">
        <v>5.43</v>
      </c>
      <c r="G35" s="244" t="e">
        <f t="shared" si="0"/>
        <v>#VALUE!</v>
      </c>
      <c r="H35" s="199" t="e">
        <f t="shared" si="1"/>
        <v>#VALUE!</v>
      </c>
      <c r="J35" s="251"/>
    </row>
    <row r="36" spans="1:10" s="252" customFormat="1" ht="33.75">
      <c r="A36" s="241" t="s">
        <v>203</v>
      </c>
      <c r="B36" s="242">
        <v>94990</v>
      </c>
      <c r="C36" s="90" t="s">
        <v>187</v>
      </c>
      <c r="D36" s="243" t="s">
        <v>128</v>
      </c>
      <c r="E36" s="272">
        <v>506.65</v>
      </c>
      <c r="F36" s="246">
        <v>8.31</v>
      </c>
      <c r="G36" s="244" t="e">
        <f t="shared" si="0"/>
        <v>#VALUE!</v>
      </c>
      <c r="H36" s="199" t="e">
        <f t="shared" si="1"/>
        <v>#VALUE!</v>
      </c>
      <c r="J36" s="251"/>
    </row>
    <row r="37" spans="1:10" s="252" customFormat="1" ht="22.5">
      <c r="A37" s="241" t="s">
        <v>204</v>
      </c>
      <c r="B37" s="242">
        <v>10515</v>
      </c>
      <c r="C37" s="90" t="s">
        <v>141</v>
      </c>
      <c r="D37" s="243" t="s">
        <v>13</v>
      </c>
      <c r="E37" s="272">
        <v>28.76</v>
      </c>
      <c r="F37" s="246">
        <v>98</v>
      </c>
      <c r="G37" s="244" t="e">
        <f t="shared" si="0"/>
        <v>#VALUE!</v>
      </c>
      <c r="H37" s="199" t="e">
        <f t="shared" si="1"/>
        <v>#VALUE!</v>
      </c>
      <c r="J37" s="177"/>
    </row>
    <row r="38" spans="1:10" s="252" customFormat="1" ht="22.5">
      <c r="A38" s="241" t="s">
        <v>205</v>
      </c>
      <c r="B38" s="242">
        <v>88649</v>
      </c>
      <c r="C38" s="90" t="s">
        <v>167</v>
      </c>
      <c r="D38" s="243" t="s">
        <v>122</v>
      </c>
      <c r="E38" s="272">
        <v>4.75</v>
      </c>
      <c r="F38" s="246">
        <v>53.3</v>
      </c>
      <c r="G38" s="244" t="e">
        <f t="shared" si="0"/>
        <v>#VALUE!</v>
      </c>
      <c r="H38" s="199" t="e">
        <f t="shared" si="1"/>
        <v>#VALUE!</v>
      </c>
      <c r="J38" s="177"/>
    </row>
    <row r="39" spans="1:10" s="252" customFormat="1" ht="33.75">
      <c r="A39" s="241" t="s">
        <v>206</v>
      </c>
      <c r="B39" s="242">
        <v>92396</v>
      </c>
      <c r="C39" s="90" t="s">
        <v>262</v>
      </c>
      <c r="D39" s="243" t="s">
        <v>13</v>
      </c>
      <c r="E39" s="272">
        <v>56.39</v>
      </c>
      <c r="F39" s="246">
        <v>111.4</v>
      </c>
      <c r="G39" s="244" t="e">
        <f>ROUND((E39*$C$12)+E39,2)</f>
        <v>#VALUE!</v>
      </c>
      <c r="H39" s="199" t="e">
        <f>F39*G39</f>
        <v>#VALUE!</v>
      </c>
      <c r="J39" s="177"/>
    </row>
    <row r="40" spans="1:10" s="252" customFormat="1" ht="12.75">
      <c r="A40" s="236" t="s">
        <v>142</v>
      </c>
      <c r="B40" s="236"/>
      <c r="C40" s="236" t="s">
        <v>126</v>
      </c>
      <c r="D40" s="237"/>
      <c r="E40" s="238"/>
      <c r="F40" s="239"/>
      <c r="G40" s="240" t="s">
        <v>24</v>
      </c>
      <c r="H40" s="239" t="e">
        <f>SUM(H41:H48)</f>
        <v>#VALUE!</v>
      </c>
      <c r="J40" s="177"/>
    </row>
    <row r="41" spans="1:10" s="252" customFormat="1" ht="22.5">
      <c r="A41" s="241" t="s">
        <v>207</v>
      </c>
      <c r="B41" s="242">
        <v>72110</v>
      </c>
      <c r="C41" s="90" t="s">
        <v>261</v>
      </c>
      <c r="D41" s="243" t="s">
        <v>13</v>
      </c>
      <c r="E41" s="272">
        <v>98.02</v>
      </c>
      <c r="F41" s="246">
        <v>277.21</v>
      </c>
      <c r="G41" s="244" t="e">
        <f aca="true" t="shared" si="2" ref="G41:G46">ROUND((E41*$C$12)+E41,2)</f>
        <v>#VALUE!</v>
      </c>
      <c r="H41" s="199" t="e">
        <f aca="true" t="shared" si="3" ref="H41:H46">F41*G41</f>
        <v>#VALUE!</v>
      </c>
      <c r="J41" s="177"/>
    </row>
    <row r="42" spans="1:10" s="252" customFormat="1" ht="22.5">
      <c r="A42" s="241" t="s">
        <v>208</v>
      </c>
      <c r="B42" s="242">
        <v>94216</v>
      </c>
      <c r="C42" s="90" t="s">
        <v>259</v>
      </c>
      <c r="D42" s="243" t="s">
        <v>13</v>
      </c>
      <c r="E42" s="272">
        <v>104.04</v>
      </c>
      <c r="F42" s="246">
        <v>292.68</v>
      </c>
      <c r="G42" s="244" t="e">
        <f t="shared" si="2"/>
        <v>#VALUE!</v>
      </c>
      <c r="H42" s="199" t="e">
        <f t="shared" si="3"/>
        <v>#VALUE!</v>
      </c>
      <c r="J42" s="253"/>
    </row>
    <row r="43" spans="1:8" s="177" customFormat="1" ht="22.5">
      <c r="A43" s="241" t="s">
        <v>209</v>
      </c>
      <c r="B43" s="242">
        <v>11587</v>
      </c>
      <c r="C43" s="90" t="s">
        <v>260</v>
      </c>
      <c r="D43" s="243" t="s">
        <v>13</v>
      </c>
      <c r="E43" s="272">
        <v>43.99</v>
      </c>
      <c r="F43" s="246">
        <v>108.5</v>
      </c>
      <c r="G43" s="244" t="e">
        <f t="shared" si="2"/>
        <v>#VALUE!</v>
      </c>
      <c r="H43" s="199" t="e">
        <f t="shared" si="3"/>
        <v>#VALUE!</v>
      </c>
    </row>
    <row r="44" spans="1:10" s="252" customFormat="1" ht="22.5">
      <c r="A44" s="241" t="s">
        <v>210</v>
      </c>
      <c r="B44" s="242">
        <v>94231</v>
      </c>
      <c r="C44" s="90" t="s">
        <v>165</v>
      </c>
      <c r="D44" s="243" t="s">
        <v>122</v>
      </c>
      <c r="E44" s="272">
        <v>32.08</v>
      </c>
      <c r="F44" s="246">
        <v>50.3</v>
      </c>
      <c r="G44" s="244" t="e">
        <f t="shared" si="2"/>
        <v>#VALUE!</v>
      </c>
      <c r="H44" s="199" t="e">
        <f t="shared" si="3"/>
        <v>#VALUE!</v>
      </c>
      <c r="J44" s="177"/>
    </row>
    <row r="45" spans="1:10" s="252" customFormat="1" ht="33.75">
      <c r="A45" s="241" t="s">
        <v>211</v>
      </c>
      <c r="B45" s="242">
        <v>94227</v>
      </c>
      <c r="C45" s="90" t="s">
        <v>258</v>
      </c>
      <c r="D45" s="243" t="s">
        <v>122</v>
      </c>
      <c r="E45" s="272">
        <v>39.09</v>
      </c>
      <c r="F45" s="246">
        <v>24.2</v>
      </c>
      <c r="G45" s="244" t="e">
        <f t="shared" si="2"/>
        <v>#VALUE!</v>
      </c>
      <c r="H45" s="199" t="e">
        <f t="shared" si="3"/>
        <v>#VALUE!</v>
      </c>
      <c r="J45" s="177"/>
    </row>
    <row r="46" spans="1:10" s="252" customFormat="1" ht="12.75">
      <c r="A46" s="241" t="s">
        <v>212</v>
      </c>
      <c r="B46" s="242">
        <v>89578</v>
      </c>
      <c r="C46" s="254" t="s">
        <v>252</v>
      </c>
      <c r="D46" s="88" t="s">
        <v>122</v>
      </c>
      <c r="E46" s="274">
        <v>23.37</v>
      </c>
      <c r="F46" s="246">
        <v>50</v>
      </c>
      <c r="G46" s="244" t="e">
        <f t="shared" si="2"/>
        <v>#VALUE!</v>
      </c>
      <c r="H46" s="199" t="e">
        <f t="shared" si="3"/>
        <v>#VALUE!</v>
      </c>
      <c r="J46" s="177"/>
    </row>
    <row r="47" spans="1:10" s="252" customFormat="1" ht="12.75">
      <c r="A47" s="241" t="s">
        <v>253</v>
      </c>
      <c r="B47" s="242">
        <v>93358</v>
      </c>
      <c r="C47" s="90" t="s">
        <v>255</v>
      </c>
      <c r="D47" s="243" t="s">
        <v>128</v>
      </c>
      <c r="E47" s="273">
        <v>65.07</v>
      </c>
      <c r="F47" s="246">
        <v>2.25</v>
      </c>
      <c r="G47" s="244" t="e">
        <f>ROUND((E47*$C$12)+E47,2)</f>
        <v>#VALUE!</v>
      </c>
      <c r="H47" s="199" t="e">
        <f>F47*G47</f>
        <v>#VALUE!</v>
      </c>
      <c r="J47" s="251"/>
    </row>
    <row r="48" spans="1:10" s="252" customFormat="1" ht="12.75">
      <c r="A48" s="241" t="s">
        <v>254</v>
      </c>
      <c r="B48" s="242" t="s">
        <v>257</v>
      </c>
      <c r="C48" s="256" t="s">
        <v>256</v>
      </c>
      <c r="D48" s="89" t="s">
        <v>128</v>
      </c>
      <c r="E48" s="274">
        <v>48.9</v>
      </c>
      <c r="F48" s="246">
        <v>2.25</v>
      </c>
      <c r="G48" s="244" t="e">
        <f>ROUND((E48*$C$12)+E48,2)</f>
        <v>#VALUE!</v>
      </c>
      <c r="H48" s="199" t="e">
        <f>F48*G48</f>
        <v>#VALUE!</v>
      </c>
      <c r="J48" s="177"/>
    </row>
    <row r="49" spans="1:10" s="252" customFormat="1" ht="12.75">
      <c r="A49" s="236" t="s">
        <v>143</v>
      </c>
      <c r="B49" s="236"/>
      <c r="C49" s="236" t="s">
        <v>144</v>
      </c>
      <c r="D49" s="237"/>
      <c r="E49" s="238"/>
      <c r="F49" s="239"/>
      <c r="G49" s="240" t="s">
        <v>24</v>
      </c>
      <c r="H49" s="239" t="e">
        <f>SUM(H50:H53)</f>
        <v>#VALUE!</v>
      </c>
      <c r="J49" s="177"/>
    </row>
    <row r="50" spans="1:10" s="252" customFormat="1" ht="12.75">
      <c r="A50" s="257" t="s">
        <v>213</v>
      </c>
      <c r="B50" s="242">
        <v>34379</v>
      </c>
      <c r="C50" s="95" t="s">
        <v>169</v>
      </c>
      <c r="D50" s="258" t="s">
        <v>125</v>
      </c>
      <c r="E50" s="275">
        <v>378.5</v>
      </c>
      <c r="F50" s="259">
        <v>26.4</v>
      </c>
      <c r="G50" s="244" t="e">
        <f>ROUND((E50*$C$12)+E50,2)</f>
        <v>#VALUE!</v>
      </c>
      <c r="H50" s="199" t="e">
        <f>F50*G50</f>
        <v>#VALUE!</v>
      </c>
      <c r="J50" s="177"/>
    </row>
    <row r="51" spans="1:10" s="252" customFormat="1" ht="45">
      <c r="A51" s="260" t="s">
        <v>214</v>
      </c>
      <c r="B51" s="242">
        <v>91327</v>
      </c>
      <c r="C51" s="88" t="s">
        <v>170</v>
      </c>
      <c r="D51" s="247" t="s">
        <v>125</v>
      </c>
      <c r="E51" s="273">
        <v>597.28</v>
      </c>
      <c r="F51" s="246">
        <v>3</v>
      </c>
      <c r="G51" s="244" t="e">
        <f>ROUND((E51*$C$12)+E51,2)</f>
        <v>#VALUE!</v>
      </c>
      <c r="H51" s="199" t="e">
        <f>F51*G51</f>
        <v>#VALUE!</v>
      </c>
      <c r="J51" s="177"/>
    </row>
    <row r="52" spans="1:10" s="252" customFormat="1" ht="12.75">
      <c r="A52" s="260" t="s">
        <v>215</v>
      </c>
      <c r="B52" s="242" t="s">
        <v>246</v>
      </c>
      <c r="C52" s="88" t="s">
        <v>188</v>
      </c>
      <c r="D52" s="247" t="s">
        <v>13</v>
      </c>
      <c r="E52" s="273">
        <v>95</v>
      </c>
      <c r="F52" s="246">
        <v>25.15</v>
      </c>
      <c r="G52" s="244" t="e">
        <f>ROUND((E52*$C$12)+E52,2)</f>
        <v>#VALUE!</v>
      </c>
      <c r="H52" s="199" t="e">
        <f>F52*G52</f>
        <v>#VALUE!</v>
      </c>
      <c r="J52" s="177"/>
    </row>
    <row r="53" spans="1:10" s="252" customFormat="1" ht="22.5">
      <c r="A53" s="261" t="s">
        <v>216</v>
      </c>
      <c r="B53" s="242" t="s">
        <v>246</v>
      </c>
      <c r="C53" s="88" t="s">
        <v>263</v>
      </c>
      <c r="D53" s="247" t="s">
        <v>125</v>
      </c>
      <c r="E53" s="273">
        <v>320</v>
      </c>
      <c r="F53" s="246">
        <v>1</v>
      </c>
      <c r="G53" s="244" t="e">
        <f>ROUND((E53*$C$12)+E53,2)</f>
        <v>#VALUE!</v>
      </c>
      <c r="H53" s="199" t="e">
        <f>F53*G53</f>
        <v>#VALUE!</v>
      </c>
      <c r="J53" s="177"/>
    </row>
    <row r="54" spans="1:10" s="252" customFormat="1" ht="12.75">
      <c r="A54" s="236" t="s">
        <v>145</v>
      </c>
      <c r="B54" s="236"/>
      <c r="C54" s="236" t="s">
        <v>146</v>
      </c>
      <c r="D54" s="237"/>
      <c r="E54" s="238"/>
      <c r="F54" s="239"/>
      <c r="G54" s="240" t="s">
        <v>24</v>
      </c>
      <c r="H54" s="239" t="e">
        <f>SUM(H55:H74)</f>
        <v>#VALUE!</v>
      </c>
      <c r="J54" s="177"/>
    </row>
    <row r="55" spans="1:256" s="252" customFormat="1" ht="33.75">
      <c r="A55" s="260" t="s">
        <v>217</v>
      </c>
      <c r="B55" s="242">
        <v>91924</v>
      </c>
      <c r="C55" s="88" t="s">
        <v>147</v>
      </c>
      <c r="D55" s="247" t="s">
        <v>122</v>
      </c>
      <c r="E55" s="273">
        <v>1.71</v>
      </c>
      <c r="F55" s="246">
        <v>206.8</v>
      </c>
      <c r="G55" s="244" t="e">
        <f aca="true" t="shared" si="4" ref="G55:G74">ROUND((E55*$C$12)+E55,2)</f>
        <v>#VALUE!</v>
      </c>
      <c r="H55" s="199" t="e">
        <f aca="true" t="shared" si="5" ref="H55:H74">F55*G55</f>
        <v>#VALUE!</v>
      </c>
      <c r="I55" s="262"/>
      <c r="J55" s="254"/>
      <c r="K55" s="88"/>
      <c r="L55" s="247"/>
      <c r="M55" s="248"/>
      <c r="N55" s="246"/>
      <c r="O55" s="255"/>
      <c r="P55" s="263"/>
      <c r="Q55" s="262"/>
      <c r="R55" s="254"/>
      <c r="S55" s="88"/>
      <c r="T55" s="247"/>
      <c r="U55" s="248"/>
      <c r="V55" s="246"/>
      <c r="W55" s="255"/>
      <c r="X55" s="263"/>
      <c r="Y55" s="262"/>
      <c r="Z55" s="254"/>
      <c r="AA55" s="88"/>
      <c r="AB55" s="247"/>
      <c r="AC55" s="248"/>
      <c r="AD55" s="246"/>
      <c r="AE55" s="255"/>
      <c r="AF55" s="263"/>
      <c r="AG55" s="262"/>
      <c r="AH55" s="254"/>
      <c r="AI55" s="88"/>
      <c r="AJ55" s="247"/>
      <c r="AK55" s="248"/>
      <c r="AL55" s="246"/>
      <c r="AM55" s="255"/>
      <c r="AN55" s="263"/>
      <c r="AO55" s="262"/>
      <c r="AP55" s="254"/>
      <c r="AQ55" s="88"/>
      <c r="AR55" s="247"/>
      <c r="AS55" s="248"/>
      <c r="AT55" s="246"/>
      <c r="AU55" s="255"/>
      <c r="AV55" s="263"/>
      <c r="AW55" s="262"/>
      <c r="AX55" s="254"/>
      <c r="AY55" s="88"/>
      <c r="AZ55" s="247"/>
      <c r="BA55" s="248"/>
      <c r="BB55" s="246"/>
      <c r="BC55" s="255"/>
      <c r="BD55" s="263"/>
      <c r="BE55" s="262"/>
      <c r="BF55" s="254"/>
      <c r="BG55" s="88"/>
      <c r="BH55" s="247"/>
      <c r="BI55" s="248"/>
      <c r="BJ55" s="246"/>
      <c r="BK55" s="255"/>
      <c r="BL55" s="263"/>
      <c r="BM55" s="262"/>
      <c r="BN55" s="254"/>
      <c r="BO55" s="88"/>
      <c r="BP55" s="247"/>
      <c r="BQ55" s="248"/>
      <c r="BR55" s="246"/>
      <c r="BS55" s="255"/>
      <c r="BT55" s="263"/>
      <c r="BU55" s="262"/>
      <c r="BV55" s="254"/>
      <c r="BW55" s="88"/>
      <c r="BX55" s="247"/>
      <c r="BY55" s="248"/>
      <c r="BZ55" s="246"/>
      <c r="CA55" s="255"/>
      <c r="CB55" s="263"/>
      <c r="CC55" s="262"/>
      <c r="CD55" s="254"/>
      <c r="CE55" s="88"/>
      <c r="CF55" s="247"/>
      <c r="CG55" s="248"/>
      <c r="CH55" s="246"/>
      <c r="CI55" s="255"/>
      <c r="CJ55" s="263"/>
      <c r="CK55" s="262"/>
      <c r="CL55" s="254"/>
      <c r="CM55" s="88"/>
      <c r="CN55" s="247"/>
      <c r="CO55" s="248"/>
      <c r="CP55" s="246"/>
      <c r="CQ55" s="255"/>
      <c r="CR55" s="263"/>
      <c r="CS55" s="262"/>
      <c r="CT55" s="254"/>
      <c r="CU55" s="88"/>
      <c r="CV55" s="247"/>
      <c r="CW55" s="248"/>
      <c r="CX55" s="246"/>
      <c r="CY55" s="255"/>
      <c r="CZ55" s="263"/>
      <c r="DA55" s="262"/>
      <c r="DB55" s="254"/>
      <c r="DC55" s="88"/>
      <c r="DD55" s="247"/>
      <c r="DE55" s="248"/>
      <c r="DF55" s="246"/>
      <c r="DG55" s="255"/>
      <c r="DH55" s="263"/>
      <c r="DI55" s="262"/>
      <c r="DJ55" s="254"/>
      <c r="DK55" s="88"/>
      <c r="DL55" s="247"/>
      <c r="DM55" s="248"/>
      <c r="DN55" s="246"/>
      <c r="DO55" s="255"/>
      <c r="DP55" s="263"/>
      <c r="DQ55" s="262"/>
      <c r="DR55" s="254"/>
      <c r="DS55" s="88"/>
      <c r="DT55" s="247"/>
      <c r="DU55" s="248"/>
      <c r="DV55" s="246"/>
      <c r="DW55" s="255"/>
      <c r="DX55" s="263"/>
      <c r="DY55" s="262"/>
      <c r="DZ55" s="254"/>
      <c r="EA55" s="88"/>
      <c r="EB55" s="247"/>
      <c r="EC55" s="248"/>
      <c r="ED55" s="246"/>
      <c r="EE55" s="255"/>
      <c r="EF55" s="263"/>
      <c r="EG55" s="262"/>
      <c r="EH55" s="254"/>
      <c r="EI55" s="88"/>
      <c r="EJ55" s="247"/>
      <c r="EK55" s="248"/>
      <c r="EL55" s="246"/>
      <c r="EM55" s="255"/>
      <c r="EN55" s="263"/>
      <c r="EO55" s="262"/>
      <c r="EP55" s="254"/>
      <c r="EQ55" s="88"/>
      <c r="ER55" s="247"/>
      <c r="ES55" s="248"/>
      <c r="ET55" s="246"/>
      <c r="EU55" s="255"/>
      <c r="EV55" s="263"/>
      <c r="EW55" s="262"/>
      <c r="EX55" s="254"/>
      <c r="EY55" s="88"/>
      <c r="EZ55" s="247"/>
      <c r="FA55" s="248"/>
      <c r="FB55" s="246"/>
      <c r="FC55" s="255"/>
      <c r="FD55" s="263"/>
      <c r="FE55" s="262"/>
      <c r="FF55" s="254"/>
      <c r="FG55" s="88"/>
      <c r="FH55" s="247"/>
      <c r="FI55" s="248"/>
      <c r="FJ55" s="246"/>
      <c r="FK55" s="255"/>
      <c r="FL55" s="263"/>
      <c r="FM55" s="262"/>
      <c r="FN55" s="254"/>
      <c r="FO55" s="88"/>
      <c r="FP55" s="247"/>
      <c r="FQ55" s="248"/>
      <c r="FR55" s="246"/>
      <c r="FS55" s="255"/>
      <c r="FT55" s="263"/>
      <c r="FU55" s="262"/>
      <c r="FV55" s="254"/>
      <c r="FW55" s="88"/>
      <c r="FX55" s="247"/>
      <c r="FY55" s="248"/>
      <c r="FZ55" s="246"/>
      <c r="GA55" s="255"/>
      <c r="GB55" s="263"/>
      <c r="GC55" s="262"/>
      <c r="GD55" s="254"/>
      <c r="GE55" s="88"/>
      <c r="GF55" s="247"/>
      <c r="GG55" s="248"/>
      <c r="GH55" s="246"/>
      <c r="GI55" s="255"/>
      <c r="GJ55" s="263"/>
      <c r="GK55" s="262"/>
      <c r="GL55" s="254"/>
      <c r="GM55" s="88"/>
      <c r="GN55" s="247"/>
      <c r="GO55" s="248"/>
      <c r="GP55" s="246"/>
      <c r="GQ55" s="255"/>
      <c r="GR55" s="263"/>
      <c r="GS55" s="262"/>
      <c r="GT55" s="254"/>
      <c r="GU55" s="88"/>
      <c r="GV55" s="247"/>
      <c r="GW55" s="248"/>
      <c r="GX55" s="246"/>
      <c r="GY55" s="255"/>
      <c r="GZ55" s="263"/>
      <c r="HA55" s="262"/>
      <c r="HB55" s="254"/>
      <c r="HC55" s="88"/>
      <c r="HD55" s="247"/>
      <c r="HE55" s="248"/>
      <c r="HF55" s="246"/>
      <c r="HG55" s="255"/>
      <c r="HH55" s="263"/>
      <c r="HI55" s="262"/>
      <c r="HJ55" s="254"/>
      <c r="HK55" s="88"/>
      <c r="HL55" s="247"/>
      <c r="HM55" s="248"/>
      <c r="HN55" s="246"/>
      <c r="HO55" s="255"/>
      <c r="HP55" s="263"/>
      <c r="HQ55" s="262"/>
      <c r="HR55" s="254"/>
      <c r="HS55" s="88"/>
      <c r="HT55" s="247"/>
      <c r="HU55" s="248"/>
      <c r="HV55" s="246"/>
      <c r="HW55" s="255"/>
      <c r="HX55" s="263"/>
      <c r="HY55" s="262"/>
      <c r="HZ55" s="254"/>
      <c r="IA55" s="88"/>
      <c r="IB55" s="247"/>
      <c r="IC55" s="248"/>
      <c r="ID55" s="246"/>
      <c r="IE55" s="255"/>
      <c r="IF55" s="263"/>
      <c r="IG55" s="262"/>
      <c r="IH55" s="254"/>
      <c r="II55" s="88"/>
      <c r="IJ55" s="247"/>
      <c r="IK55" s="248"/>
      <c r="IL55" s="246"/>
      <c r="IM55" s="255"/>
      <c r="IN55" s="263"/>
      <c r="IO55" s="262"/>
      <c r="IP55" s="254"/>
      <c r="IQ55" s="88"/>
      <c r="IR55" s="247"/>
      <c r="IS55" s="248"/>
      <c r="IT55" s="246"/>
      <c r="IU55" s="255"/>
      <c r="IV55" s="263"/>
    </row>
    <row r="56" spans="1:256" s="252" customFormat="1" ht="33.75">
      <c r="A56" s="260" t="s">
        <v>218</v>
      </c>
      <c r="B56" s="242">
        <v>91926</v>
      </c>
      <c r="C56" s="88" t="s">
        <v>148</v>
      </c>
      <c r="D56" s="247" t="s">
        <v>122</v>
      </c>
      <c r="E56" s="273">
        <v>2.46</v>
      </c>
      <c r="F56" s="246">
        <v>184.2</v>
      </c>
      <c r="G56" s="244" t="e">
        <f t="shared" si="4"/>
        <v>#VALUE!</v>
      </c>
      <c r="H56" s="199" t="e">
        <f t="shared" si="5"/>
        <v>#VALUE!</v>
      </c>
      <c r="I56" s="262"/>
      <c r="J56" s="254"/>
      <c r="K56" s="88"/>
      <c r="L56" s="247"/>
      <c r="M56" s="248"/>
      <c r="N56" s="246"/>
      <c r="O56" s="255"/>
      <c r="P56" s="263"/>
      <c r="Q56" s="262"/>
      <c r="R56" s="254"/>
      <c r="S56" s="88"/>
      <c r="T56" s="247"/>
      <c r="U56" s="248"/>
      <c r="V56" s="246"/>
      <c r="W56" s="255"/>
      <c r="X56" s="263"/>
      <c r="Y56" s="262"/>
      <c r="Z56" s="254"/>
      <c r="AA56" s="88"/>
      <c r="AB56" s="247"/>
      <c r="AC56" s="248"/>
      <c r="AD56" s="246"/>
      <c r="AE56" s="255"/>
      <c r="AF56" s="263"/>
      <c r="AG56" s="262"/>
      <c r="AH56" s="254"/>
      <c r="AI56" s="88"/>
      <c r="AJ56" s="247"/>
      <c r="AK56" s="248"/>
      <c r="AL56" s="246"/>
      <c r="AM56" s="255"/>
      <c r="AN56" s="263"/>
      <c r="AO56" s="262"/>
      <c r="AP56" s="254"/>
      <c r="AQ56" s="88"/>
      <c r="AR56" s="247"/>
      <c r="AS56" s="248"/>
      <c r="AT56" s="246"/>
      <c r="AU56" s="255"/>
      <c r="AV56" s="263"/>
      <c r="AW56" s="262"/>
      <c r="AX56" s="254"/>
      <c r="AY56" s="88"/>
      <c r="AZ56" s="247"/>
      <c r="BA56" s="248"/>
      <c r="BB56" s="246"/>
      <c r="BC56" s="255"/>
      <c r="BD56" s="263"/>
      <c r="BE56" s="262"/>
      <c r="BF56" s="254"/>
      <c r="BG56" s="88"/>
      <c r="BH56" s="247"/>
      <c r="BI56" s="248"/>
      <c r="BJ56" s="246"/>
      <c r="BK56" s="255"/>
      <c r="BL56" s="263"/>
      <c r="BM56" s="262"/>
      <c r="BN56" s="254"/>
      <c r="BO56" s="88"/>
      <c r="BP56" s="247"/>
      <c r="BQ56" s="248"/>
      <c r="BR56" s="246"/>
      <c r="BS56" s="255"/>
      <c r="BT56" s="263"/>
      <c r="BU56" s="262"/>
      <c r="BV56" s="254"/>
      <c r="BW56" s="88"/>
      <c r="BX56" s="247"/>
      <c r="BY56" s="248"/>
      <c r="BZ56" s="246"/>
      <c r="CA56" s="255"/>
      <c r="CB56" s="263"/>
      <c r="CC56" s="262"/>
      <c r="CD56" s="254"/>
      <c r="CE56" s="88"/>
      <c r="CF56" s="247"/>
      <c r="CG56" s="248"/>
      <c r="CH56" s="246"/>
      <c r="CI56" s="255"/>
      <c r="CJ56" s="263"/>
      <c r="CK56" s="262"/>
      <c r="CL56" s="254"/>
      <c r="CM56" s="88"/>
      <c r="CN56" s="247"/>
      <c r="CO56" s="248"/>
      <c r="CP56" s="246"/>
      <c r="CQ56" s="255"/>
      <c r="CR56" s="263"/>
      <c r="CS56" s="262"/>
      <c r="CT56" s="254"/>
      <c r="CU56" s="88"/>
      <c r="CV56" s="247"/>
      <c r="CW56" s="248"/>
      <c r="CX56" s="246"/>
      <c r="CY56" s="255"/>
      <c r="CZ56" s="263"/>
      <c r="DA56" s="262"/>
      <c r="DB56" s="254"/>
      <c r="DC56" s="88"/>
      <c r="DD56" s="247"/>
      <c r="DE56" s="248"/>
      <c r="DF56" s="246"/>
      <c r="DG56" s="255"/>
      <c r="DH56" s="263"/>
      <c r="DI56" s="262"/>
      <c r="DJ56" s="254"/>
      <c r="DK56" s="88"/>
      <c r="DL56" s="247"/>
      <c r="DM56" s="248"/>
      <c r="DN56" s="246"/>
      <c r="DO56" s="255"/>
      <c r="DP56" s="263"/>
      <c r="DQ56" s="262"/>
      <c r="DR56" s="254"/>
      <c r="DS56" s="88"/>
      <c r="DT56" s="247"/>
      <c r="DU56" s="248"/>
      <c r="DV56" s="246"/>
      <c r="DW56" s="255"/>
      <c r="DX56" s="263"/>
      <c r="DY56" s="262"/>
      <c r="DZ56" s="254"/>
      <c r="EA56" s="88"/>
      <c r="EB56" s="247"/>
      <c r="EC56" s="248"/>
      <c r="ED56" s="246"/>
      <c r="EE56" s="255"/>
      <c r="EF56" s="263"/>
      <c r="EG56" s="262"/>
      <c r="EH56" s="254"/>
      <c r="EI56" s="88"/>
      <c r="EJ56" s="247"/>
      <c r="EK56" s="248"/>
      <c r="EL56" s="246"/>
      <c r="EM56" s="255"/>
      <c r="EN56" s="263"/>
      <c r="EO56" s="262"/>
      <c r="EP56" s="254"/>
      <c r="EQ56" s="88"/>
      <c r="ER56" s="247"/>
      <c r="ES56" s="248"/>
      <c r="ET56" s="246"/>
      <c r="EU56" s="255"/>
      <c r="EV56" s="263"/>
      <c r="EW56" s="262"/>
      <c r="EX56" s="254"/>
      <c r="EY56" s="88"/>
      <c r="EZ56" s="247"/>
      <c r="FA56" s="248"/>
      <c r="FB56" s="246"/>
      <c r="FC56" s="255"/>
      <c r="FD56" s="263"/>
      <c r="FE56" s="262"/>
      <c r="FF56" s="254"/>
      <c r="FG56" s="88"/>
      <c r="FH56" s="247"/>
      <c r="FI56" s="248"/>
      <c r="FJ56" s="246"/>
      <c r="FK56" s="255"/>
      <c r="FL56" s="263"/>
      <c r="FM56" s="262"/>
      <c r="FN56" s="254"/>
      <c r="FO56" s="88"/>
      <c r="FP56" s="247"/>
      <c r="FQ56" s="248"/>
      <c r="FR56" s="246"/>
      <c r="FS56" s="255"/>
      <c r="FT56" s="263"/>
      <c r="FU56" s="262"/>
      <c r="FV56" s="254"/>
      <c r="FW56" s="88"/>
      <c r="FX56" s="247"/>
      <c r="FY56" s="248"/>
      <c r="FZ56" s="246"/>
      <c r="GA56" s="255"/>
      <c r="GB56" s="263"/>
      <c r="GC56" s="262"/>
      <c r="GD56" s="254"/>
      <c r="GE56" s="88"/>
      <c r="GF56" s="247"/>
      <c r="GG56" s="248"/>
      <c r="GH56" s="246"/>
      <c r="GI56" s="255"/>
      <c r="GJ56" s="263"/>
      <c r="GK56" s="262"/>
      <c r="GL56" s="254"/>
      <c r="GM56" s="88"/>
      <c r="GN56" s="247"/>
      <c r="GO56" s="248"/>
      <c r="GP56" s="246"/>
      <c r="GQ56" s="255"/>
      <c r="GR56" s="263"/>
      <c r="GS56" s="262"/>
      <c r="GT56" s="254"/>
      <c r="GU56" s="88"/>
      <c r="GV56" s="247"/>
      <c r="GW56" s="248"/>
      <c r="GX56" s="246"/>
      <c r="GY56" s="255"/>
      <c r="GZ56" s="263"/>
      <c r="HA56" s="262"/>
      <c r="HB56" s="254"/>
      <c r="HC56" s="88"/>
      <c r="HD56" s="247"/>
      <c r="HE56" s="248"/>
      <c r="HF56" s="246"/>
      <c r="HG56" s="255"/>
      <c r="HH56" s="263"/>
      <c r="HI56" s="262"/>
      <c r="HJ56" s="254"/>
      <c r="HK56" s="88"/>
      <c r="HL56" s="247"/>
      <c r="HM56" s="248"/>
      <c r="HN56" s="246"/>
      <c r="HO56" s="255"/>
      <c r="HP56" s="263"/>
      <c r="HQ56" s="262"/>
      <c r="HR56" s="254"/>
      <c r="HS56" s="88"/>
      <c r="HT56" s="247"/>
      <c r="HU56" s="248"/>
      <c r="HV56" s="246"/>
      <c r="HW56" s="255"/>
      <c r="HX56" s="263"/>
      <c r="HY56" s="262"/>
      <c r="HZ56" s="254"/>
      <c r="IA56" s="88"/>
      <c r="IB56" s="247"/>
      <c r="IC56" s="248"/>
      <c r="ID56" s="246"/>
      <c r="IE56" s="255"/>
      <c r="IF56" s="263"/>
      <c r="IG56" s="262"/>
      <c r="IH56" s="254"/>
      <c r="II56" s="88"/>
      <c r="IJ56" s="247"/>
      <c r="IK56" s="248"/>
      <c r="IL56" s="246"/>
      <c r="IM56" s="255"/>
      <c r="IN56" s="263"/>
      <c r="IO56" s="262"/>
      <c r="IP56" s="254"/>
      <c r="IQ56" s="88"/>
      <c r="IR56" s="247"/>
      <c r="IS56" s="248"/>
      <c r="IT56" s="246"/>
      <c r="IU56" s="255"/>
      <c r="IV56" s="263"/>
    </row>
    <row r="57" spans="1:256" s="252" customFormat="1" ht="33.75">
      <c r="A57" s="260" t="s">
        <v>219</v>
      </c>
      <c r="B57" s="242">
        <v>91930</v>
      </c>
      <c r="C57" s="88" t="s">
        <v>150</v>
      </c>
      <c r="D57" s="247" t="s">
        <v>122</v>
      </c>
      <c r="E57" s="273">
        <v>5.28</v>
      </c>
      <c r="F57" s="246">
        <v>52.1</v>
      </c>
      <c r="G57" s="244" t="e">
        <f t="shared" si="4"/>
        <v>#VALUE!</v>
      </c>
      <c r="H57" s="199" t="e">
        <f t="shared" si="5"/>
        <v>#VALUE!</v>
      </c>
      <c r="I57" s="262"/>
      <c r="J57" s="254"/>
      <c r="K57" s="88"/>
      <c r="L57" s="247"/>
      <c r="M57" s="248"/>
      <c r="N57" s="246"/>
      <c r="O57" s="255"/>
      <c r="P57" s="263"/>
      <c r="Q57" s="262"/>
      <c r="R57" s="254"/>
      <c r="S57" s="88"/>
      <c r="T57" s="247"/>
      <c r="U57" s="248"/>
      <c r="V57" s="246"/>
      <c r="W57" s="255"/>
      <c r="X57" s="263"/>
      <c r="Y57" s="262"/>
      <c r="Z57" s="254"/>
      <c r="AA57" s="88"/>
      <c r="AB57" s="247"/>
      <c r="AC57" s="248"/>
      <c r="AD57" s="246"/>
      <c r="AE57" s="255"/>
      <c r="AF57" s="263"/>
      <c r="AG57" s="262"/>
      <c r="AH57" s="254"/>
      <c r="AI57" s="88"/>
      <c r="AJ57" s="247"/>
      <c r="AK57" s="248"/>
      <c r="AL57" s="246"/>
      <c r="AM57" s="255"/>
      <c r="AN57" s="263"/>
      <c r="AO57" s="262"/>
      <c r="AP57" s="254"/>
      <c r="AQ57" s="88"/>
      <c r="AR57" s="247"/>
      <c r="AS57" s="248"/>
      <c r="AT57" s="246"/>
      <c r="AU57" s="255"/>
      <c r="AV57" s="263"/>
      <c r="AW57" s="262"/>
      <c r="AX57" s="254"/>
      <c r="AY57" s="88"/>
      <c r="AZ57" s="247"/>
      <c r="BA57" s="248"/>
      <c r="BB57" s="246"/>
      <c r="BC57" s="255"/>
      <c r="BD57" s="263"/>
      <c r="BE57" s="262"/>
      <c r="BF57" s="254"/>
      <c r="BG57" s="88"/>
      <c r="BH57" s="247"/>
      <c r="BI57" s="248"/>
      <c r="BJ57" s="246"/>
      <c r="BK57" s="255"/>
      <c r="BL57" s="263"/>
      <c r="BM57" s="262"/>
      <c r="BN57" s="254"/>
      <c r="BO57" s="88"/>
      <c r="BP57" s="247"/>
      <c r="BQ57" s="248"/>
      <c r="BR57" s="246"/>
      <c r="BS57" s="255"/>
      <c r="BT57" s="263"/>
      <c r="BU57" s="262"/>
      <c r="BV57" s="254"/>
      <c r="BW57" s="88"/>
      <c r="BX57" s="247"/>
      <c r="BY57" s="248"/>
      <c r="BZ57" s="246"/>
      <c r="CA57" s="255"/>
      <c r="CB57" s="263"/>
      <c r="CC57" s="262"/>
      <c r="CD57" s="254"/>
      <c r="CE57" s="88"/>
      <c r="CF57" s="247"/>
      <c r="CG57" s="248"/>
      <c r="CH57" s="246"/>
      <c r="CI57" s="255"/>
      <c r="CJ57" s="263"/>
      <c r="CK57" s="262"/>
      <c r="CL57" s="254"/>
      <c r="CM57" s="88"/>
      <c r="CN57" s="247"/>
      <c r="CO57" s="248"/>
      <c r="CP57" s="246"/>
      <c r="CQ57" s="255"/>
      <c r="CR57" s="263"/>
      <c r="CS57" s="262"/>
      <c r="CT57" s="254"/>
      <c r="CU57" s="88"/>
      <c r="CV57" s="247"/>
      <c r="CW57" s="248"/>
      <c r="CX57" s="246"/>
      <c r="CY57" s="255"/>
      <c r="CZ57" s="263"/>
      <c r="DA57" s="262"/>
      <c r="DB57" s="254"/>
      <c r="DC57" s="88"/>
      <c r="DD57" s="247"/>
      <c r="DE57" s="248"/>
      <c r="DF57" s="246"/>
      <c r="DG57" s="255"/>
      <c r="DH57" s="263"/>
      <c r="DI57" s="262"/>
      <c r="DJ57" s="254"/>
      <c r="DK57" s="88"/>
      <c r="DL57" s="247"/>
      <c r="DM57" s="248"/>
      <c r="DN57" s="246"/>
      <c r="DO57" s="255"/>
      <c r="DP57" s="263"/>
      <c r="DQ57" s="262"/>
      <c r="DR57" s="254"/>
      <c r="DS57" s="88"/>
      <c r="DT57" s="247"/>
      <c r="DU57" s="248"/>
      <c r="DV57" s="246"/>
      <c r="DW57" s="255"/>
      <c r="DX57" s="263"/>
      <c r="DY57" s="262"/>
      <c r="DZ57" s="254"/>
      <c r="EA57" s="88"/>
      <c r="EB57" s="247"/>
      <c r="EC57" s="248"/>
      <c r="ED57" s="246"/>
      <c r="EE57" s="255"/>
      <c r="EF57" s="263"/>
      <c r="EG57" s="262"/>
      <c r="EH57" s="254"/>
      <c r="EI57" s="88"/>
      <c r="EJ57" s="247"/>
      <c r="EK57" s="248"/>
      <c r="EL57" s="246"/>
      <c r="EM57" s="255"/>
      <c r="EN57" s="263"/>
      <c r="EO57" s="262"/>
      <c r="EP57" s="254"/>
      <c r="EQ57" s="88"/>
      <c r="ER57" s="247"/>
      <c r="ES57" s="248"/>
      <c r="ET57" s="246"/>
      <c r="EU57" s="255"/>
      <c r="EV57" s="263"/>
      <c r="EW57" s="262"/>
      <c r="EX57" s="254"/>
      <c r="EY57" s="88"/>
      <c r="EZ57" s="247"/>
      <c r="FA57" s="248"/>
      <c r="FB57" s="246"/>
      <c r="FC57" s="255"/>
      <c r="FD57" s="263"/>
      <c r="FE57" s="262"/>
      <c r="FF57" s="254"/>
      <c r="FG57" s="88"/>
      <c r="FH57" s="247"/>
      <c r="FI57" s="248"/>
      <c r="FJ57" s="246"/>
      <c r="FK57" s="255"/>
      <c r="FL57" s="263"/>
      <c r="FM57" s="262"/>
      <c r="FN57" s="254"/>
      <c r="FO57" s="88"/>
      <c r="FP57" s="247"/>
      <c r="FQ57" s="248"/>
      <c r="FR57" s="246"/>
      <c r="FS57" s="255"/>
      <c r="FT57" s="263"/>
      <c r="FU57" s="262"/>
      <c r="FV57" s="254"/>
      <c r="FW57" s="88"/>
      <c r="FX57" s="247"/>
      <c r="FY57" s="248"/>
      <c r="FZ57" s="246"/>
      <c r="GA57" s="255"/>
      <c r="GB57" s="263"/>
      <c r="GC57" s="262"/>
      <c r="GD57" s="254"/>
      <c r="GE57" s="88"/>
      <c r="GF57" s="247"/>
      <c r="GG57" s="248"/>
      <c r="GH57" s="246"/>
      <c r="GI57" s="255"/>
      <c r="GJ57" s="263"/>
      <c r="GK57" s="262"/>
      <c r="GL57" s="254"/>
      <c r="GM57" s="88"/>
      <c r="GN57" s="247"/>
      <c r="GO57" s="248"/>
      <c r="GP57" s="246"/>
      <c r="GQ57" s="255"/>
      <c r="GR57" s="263"/>
      <c r="GS57" s="262"/>
      <c r="GT57" s="254"/>
      <c r="GU57" s="88"/>
      <c r="GV57" s="247"/>
      <c r="GW57" s="248"/>
      <c r="GX57" s="246"/>
      <c r="GY57" s="255"/>
      <c r="GZ57" s="263"/>
      <c r="HA57" s="262"/>
      <c r="HB57" s="254"/>
      <c r="HC57" s="88"/>
      <c r="HD57" s="247"/>
      <c r="HE57" s="248"/>
      <c r="HF57" s="246"/>
      <c r="HG57" s="255"/>
      <c r="HH57" s="263"/>
      <c r="HI57" s="262"/>
      <c r="HJ57" s="254"/>
      <c r="HK57" s="88"/>
      <c r="HL57" s="247"/>
      <c r="HM57" s="248"/>
      <c r="HN57" s="246"/>
      <c r="HO57" s="255"/>
      <c r="HP57" s="263"/>
      <c r="HQ57" s="262"/>
      <c r="HR57" s="254"/>
      <c r="HS57" s="88"/>
      <c r="HT57" s="247"/>
      <c r="HU57" s="248"/>
      <c r="HV57" s="246"/>
      <c r="HW57" s="255"/>
      <c r="HX57" s="263"/>
      <c r="HY57" s="262"/>
      <c r="HZ57" s="254"/>
      <c r="IA57" s="88"/>
      <c r="IB57" s="247"/>
      <c r="IC57" s="248"/>
      <c r="ID57" s="246"/>
      <c r="IE57" s="255"/>
      <c r="IF57" s="263"/>
      <c r="IG57" s="262"/>
      <c r="IH57" s="254"/>
      <c r="II57" s="88"/>
      <c r="IJ57" s="247"/>
      <c r="IK57" s="248"/>
      <c r="IL57" s="246"/>
      <c r="IM57" s="255"/>
      <c r="IN57" s="263"/>
      <c r="IO57" s="262"/>
      <c r="IP57" s="254"/>
      <c r="IQ57" s="88"/>
      <c r="IR57" s="247"/>
      <c r="IS57" s="248"/>
      <c r="IT57" s="246"/>
      <c r="IU57" s="255"/>
      <c r="IV57" s="263"/>
    </row>
    <row r="58" spans="1:256" s="252" customFormat="1" ht="33.75">
      <c r="A58" s="260" t="s">
        <v>220</v>
      </c>
      <c r="B58" s="242">
        <v>91932</v>
      </c>
      <c r="C58" s="88" t="s">
        <v>175</v>
      </c>
      <c r="D58" s="247" t="s">
        <v>122</v>
      </c>
      <c r="E58" s="273">
        <v>8.56</v>
      </c>
      <c r="F58" s="246">
        <v>143.4</v>
      </c>
      <c r="G58" s="244" t="e">
        <f t="shared" si="4"/>
        <v>#VALUE!</v>
      </c>
      <c r="H58" s="199" t="e">
        <f t="shared" si="5"/>
        <v>#VALUE!</v>
      </c>
      <c r="I58" s="262"/>
      <c r="J58" s="254"/>
      <c r="K58" s="88"/>
      <c r="L58" s="247"/>
      <c r="M58" s="248"/>
      <c r="N58" s="246"/>
      <c r="O58" s="255"/>
      <c r="P58" s="263"/>
      <c r="Q58" s="262"/>
      <c r="R58" s="254"/>
      <c r="S58" s="88"/>
      <c r="T58" s="247"/>
      <c r="U58" s="248"/>
      <c r="V58" s="246"/>
      <c r="W58" s="255"/>
      <c r="X58" s="263"/>
      <c r="Y58" s="262"/>
      <c r="Z58" s="254"/>
      <c r="AA58" s="88"/>
      <c r="AB58" s="247"/>
      <c r="AC58" s="248"/>
      <c r="AD58" s="246"/>
      <c r="AE58" s="255"/>
      <c r="AF58" s="263"/>
      <c r="AG58" s="262"/>
      <c r="AH58" s="254"/>
      <c r="AI58" s="88"/>
      <c r="AJ58" s="247"/>
      <c r="AK58" s="248"/>
      <c r="AL58" s="246"/>
      <c r="AM58" s="255"/>
      <c r="AN58" s="263"/>
      <c r="AO58" s="262"/>
      <c r="AP58" s="254"/>
      <c r="AQ58" s="88"/>
      <c r="AR58" s="247"/>
      <c r="AS58" s="248"/>
      <c r="AT58" s="246"/>
      <c r="AU58" s="255"/>
      <c r="AV58" s="263"/>
      <c r="AW58" s="262"/>
      <c r="AX58" s="254"/>
      <c r="AY58" s="88"/>
      <c r="AZ58" s="247"/>
      <c r="BA58" s="248"/>
      <c r="BB58" s="246"/>
      <c r="BC58" s="255"/>
      <c r="BD58" s="263"/>
      <c r="BE58" s="262"/>
      <c r="BF58" s="254"/>
      <c r="BG58" s="88"/>
      <c r="BH58" s="247"/>
      <c r="BI58" s="248"/>
      <c r="BJ58" s="246"/>
      <c r="BK58" s="255"/>
      <c r="BL58" s="263"/>
      <c r="BM58" s="262"/>
      <c r="BN58" s="254"/>
      <c r="BO58" s="88"/>
      <c r="BP58" s="247"/>
      <c r="BQ58" s="248"/>
      <c r="BR58" s="246"/>
      <c r="BS58" s="255"/>
      <c r="BT58" s="263"/>
      <c r="BU58" s="262"/>
      <c r="BV58" s="254"/>
      <c r="BW58" s="88"/>
      <c r="BX58" s="247"/>
      <c r="BY58" s="248"/>
      <c r="BZ58" s="246"/>
      <c r="CA58" s="255"/>
      <c r="CB58" s="263"/>
      <c r="CC58" s="262"/>
      <c r="CD58" s="254"/>
      <c r="CE58" s="88"/>
      <c r="CF58" s="247"/>
      <c r="CG58" s="248"/>
      <c r="CH58" s="246"/>
      <c r="CI58" s="255"/>
      <c r="CJ58" s="263"/>
      <c r="CK58" s="262"/>
      <c r="CL58" s="254"/>
      <c r="CM58" s="88"/>
      <c r="CN58" s="247"/>
      <c r="CO58" s="248"/>
      <c r="CP58" s="246"/>
      <c r="CQ58" s="255"/>
      <c r="CR58" s="263"/>
      <c r="CS58" s="262"/>
      <c r="CT58" s="254"/>
      <c r="CU58" s="88"/>
      <c r="CV58" s="247"/>
      <c r="CW58" s="248"/>
      <c r="CX58" s="246"/>
      <c r="CY58" s="255"/>
      <c r="CZ58" s="263"/>
      <c r="DA58" s="262"/>
      <c r="DB58" s="254"/>
      <c r="DC58" s="88"/>
      <c r="DD58" s="247"/>
      <c r="DE58" s="248"/>
      <c r="DF58" s="246"/>
      <c r="DG58" s="255"/>
      <c r="DH58" s="263"/>
      <c r="DI58" s="262"/>
      <c r="DJ58" s="254"/>
      <c r="DK58" s="88"/>
      <c r="DL58" s="247"/>
      <c r="DM58" s="248"/>
      <c r="DN58" s="246"/>
      <c r="DO58" s="255"/>
      <c r="DP58" s="263"/>
      <c r="DQ58" s="262"/>
      <c r="DR58" s="254"/>
      <c r="DS58" s="88"/>
      <c r="DT58" s="247"/>
      <c r="DU58" s="248"/>
      <c r="DV58" s="246"/>
      <c r="DW58" s="255"/>
      <c r="DX58" s="263"/>
      <c r="DY58" s="262"/>
      <c r="DZ58" s="254"/>
      <c r="EA58" s="88"/>
      <c r="EB58" s="247"/>
      <c r="EC58" s="248"/>
      <c r="ED58" s="246"/>
      <c r="EE58" s="255"/>
      <c r="EF58" s="263"/>
      <c r="EG58" s="262"/>
      <c r="EH58" s="254"/>
      <c r="EI58" s="88"/>
      <c r="EJ58" s="247"/>
      <c r="EK58" s="248"/>
      <c r="EL58" s="246"/>
      <c r="EM58" s="255"/>
      <c r="EN58" s="263"/>
      <c r="EO58" s="262"/>
      <c r="EP58" s="254"/>
      <c r="EQ58" s="88"/>
      <c r="ER58" s="247"/>
      <c r="ES58" s="248"/>
      <c r="ET58" s="246"/>
      <c r="EU58" s="255"/>
      <c r="EV58" s="263"/>
      <c r="EW58" s="262"/>
      <c r="EX58" s="254"/>
      <c r="EY58" s="88"/>
      <c r="EZ58" s="247"/>
      <c r="FA58" s="248"/>
      <c r="FB58" s="246"/>
      <c r="FC58" s="255"/>
      <c r="FD58" s="263"/>
      <c r="FE58" s="262"/>
      <c r="FF58" s="254"/>
      <c r="FG58" s="88"/>
      <c r="FH58" s="247"/>
      <c r="FI58" s="248"/>
      <c r="FJ58" s="246"/>
      <c r="FK58" s="255"/>
      <c r="FL58" s="263"/>
      <c r="FM58" s="262"/>
      <c r="FN58" s="254"/>
      <c r="FO58" s="88"/>
      <c r="FP58" s="247"/>
      <c r="FQ58" s="248"/>
      <c r="FR58" s="246"/>
      <c r="FS58" s="255"/>
      <c r="FT58" s="263"/>
      <c r="FU58" s="262"/>
      <c r="FV58" s="254"/>
      <c r="FW58" s="88"/>
      <c r="FX58" s="247"/>
      <c r="FY58" s="248"/>
      <c r="FZ58" s="246"/>
      <c r="GA58" s="255"/>
      <c r="GB58" s="263"/>
      <c r="GC58" s="262"/>
      <c r="GD58" s="254"/>
      <c r="GE58" s="88"/>
      <c r="GF58" s="247"/>
      <c r="GG58" s="248"/>
      <c r="GH58" s="246"/>
      <c r="GI58" s="255"/>
      <c r="GJ58" s="263"/>
      <c r="GK58" s="262"/>
      <c r="GL58" s="254"/>
      <c r="GM58" s="88"/>
      <c r="GN58" s="247"/>
      <c r="GO58" s="248"/>
      <c r="GP58" s="246"/>
      <c r="GQ58" s="255"/>
      <c r="GR58" s="263"/>
      <c r="GS58" s="262"/>
      <c r="GT58" s="254"/>
      <c r="GU58" s="88"/>
      <c r="GV58" s="247"/>
      <c r="GW58" s="248"/>
      <c r="GX58" s="246"/>
      <c r="GY58" s="255"/>
      <c r="GZ58" s="263"/>
      <c r="HA58" s="262"/>
      <c r="HB58" s="254"/>
      <c r="HC58" s="88"/>
      <c r="HD58" s="247"/>
      <c r="HE58" s="248"/>
      <c r="HF58" s="246"/>
      <c r="HG58" s="255"/>
      <c r="HH58" s="263"/>
      <c r="HI58" s="262"/>
      <c r="HJ58" s="254"/>
      <c r="HK58" s="88"/>
      <c r="HL58" s="247"/>
      <c r="HM58" s="248"/>
      <c r="HN58" s="246"/>
      <c r="HO58" s="255"/>
      <c r="HP58" s="263"/>
      <c r="HQ58" s="262"/>
      <c r="HR58" s="254"/>
      <c r="HS58" s="88"/>
      <c r="HT58" s="247"/>
      <c r="HU58" s="248"/>
      <c r="HV58" s="246"/>
      <c r="HW58" s="255"/>
      <c r="HX58" s="263"/>
      <c r="HY58" s="262"/>
      <c r="HZ58" s="254"/>
      <c r="IA58" s="88"/>
      <c r="IB58" s="247"/>
      <c r="IC58" s="248"/>
      <c r="ID58" s="246"/>
      <c r="IE58" s="255"/>
      <c r="IF58" s="263"/>
      <c r="IG58" s="262"/>
      <c r="IH58" s="254"/>
      <c r="II58" s="88"/>
      <c r="IJ58" s="247"/>
      <c r="IK58" s="248"/>
      <c r="IL58" s="246"/>
      <c r="IM58" s="255"/>
      <c r="IN58" s="263"/>
      <c r="IO58" s="262"/>
      <c r="IP58" s="254"/>
      <c r="IQ58" s="88"/>
      <c r="IR58" s="247"/>
      <c r="IS58" s="248"/>
      <c r="IT58" s="246"/>
      <c r="IU58" s="255"/>
      <c r="IV58" s="263"/>
    </row>
    <row r="59" spans="1:256" s="252" customFormat="1" ht="22.5">
      <c r="A59" s="260" t="s">
        <v>221</v>
      </c>
      <c r="B59" s="242">
        <v>1872</v>
      </c>
      <c r="C59" s="88" t="s">
        <v>151</v>
      </c>
      <c r="D59" s="247" t="s">
        <v>125</v>
      </c>
      <c r="E59" s="273">
        <v>1.6</v>
      </c>
      <c r="F59" s="246">
        <v>25</v>
      </c>
      <c r="G59" s="244" t="e">
        <f t="shared" si="4"/>
        <v>#VALUE!</v>
      </c>
      <c r="H59" s="199" t="e">
        <f t="shared" si="5"/>
        <v>#VALUE!</v>
      </c>
      <c r="I59" s="262"/>
      <c r="J59" s="254"/>
      <c r="K59" s="88"/>
      <c r="L59" s="247"/>
      <c r="M59" s="248"/>
      <c r="N59" s="246"/>
      <c r="O59" s="255"/>
      <c r="P59" s="263"/>
      <c r="Q59" s="262"/>
      <c r="R59" s="254"/>
      <c r="S59" s="88"/>
      <c r="T59" s="247"/>
      <c r="U59" s="248"/>
      <c r="V59" s="246"/>
      <c r="W59" s="255"/>
      <c r="X59" s="263"/>
      <c r="Y59" s="262"/>
      <c r="Z59" s="254"/>
      <c r="AA59" s="88"/>
      <c r="AB59" s="247"/>
      <c r="AC59" s="248"/>
      <c r="AD59" s="246"/>
      <c r="AE59" s="255"/>
      <c r="AF59" s="263"/>
      <c r="AG59" s="262"/>
      <c r="AH59" s="254"/>
      <c r="AI59" s="88"/>
      <c r="AJ59" s="247"/>
      <c r="AK59" s="248"/>
      <c r="AL59" s="246"/>
      <c r="AM59" s="255"/>
      <c r="AN59" s="263"/>
      <c r="AO59" s="262"/>
      <c r="AP59" s="254"/>
      <c r="AQ59" s="88"/>
      <c r="AR59" s="247"/>
      <c r="AS59" s="248"/>
      <c r="AT59" s="246"/>
      <c r="AU59" s="255"/>
      <c r="AV59" s="263"/>
      <c r="AW59" s="262"/>
      <c r="AX59" s="254"/>
      <c r="AY59" s="88"/>
      <c r="AZ59" s="247"/>
      <c r="BA59" s="248"/>
      <c r="BB59" s="246"/>
      <c r="BC59" s="255"/>
      <c r="BD59" s="263"/>
      <c r="BE59" s="262"/>
      <c r="BF59" s="254"/>
      <c r="BG59" s="88"/>
      <c r="BH59" s="247"/>
      <c r="BI59" s="248"/>
      <c r="BJ59" s="246"/>
      <c r="BK59" s="255"/>
      <c r="BL59" s="263"/>
      <c r="BM59" s="262"/>
      <c r="BN59" s="254"/>
      <c r="BO59" s="88"/>
      <c r="BP59" s="247"/>
      <c r="BQ59" s="248"/>
      <c r="BR59" s="246"/>
      <c r="BS59" s="255"/>
      <c r="BT59" s="263"/>
      <c r="BU59" s="262"/>
      <c r="BV59" s="254"/>
      <c r="BW59" s="88"/>
      <c r="BX59" s="247"/>
      <c r="BY59" s="248"/>
      <c r="BZ59" s="246"/>
      <c r="CA59" s="255"/>
      <c r="CB59" s="263"/>
      <c r="CC59" s="262"/>
      <c r="CD59" s="254"/>
      <c r="CE59" s="88"/>
      <c r="CF59" s="247"/>
      <c r="CG59" s="248"/>
      <c r="CH59" s="246"/>
      <c r="CI59" s="255"/>
      <c r="CJ59" s="263"/>
      <c r="CK59" s="262"/>
      <c r="CL59" s="254"/>
      <c r="CM59" s="88"/>
      <c r="CN59" s="247"/>
      <c r="CO59" s="248"/>
      <c r="CP59" s="246"/>
      <c r="CQ59" s="255"/>
      <c r="CR59" s="263"/>
      <c r="CS59" s="262"/>
      <c r="CT59" s="254"/>
      <c r="CU59" s="88"/>
      <c r="CV59" s="247"/>
      <c r="CW59" s="248"/>
      <c r="CX59" s="246"/>
      <c r="CY59" s="255"/>
      <c r="CZ59" s="263"/>
      <c r="DA59" s="262"/>
      <c r="DB59" s="254"/>
      <c r="DC59" s="88"/>
      <c r="DD59" s="247"/>
      <c r="DE59" s="248"/>
      <c r="DF59" s="246"/>
      <c r="DG59" s="255"/>
      <c r="DH59" s="263"/>
      <c r="DI59" s="262"/>
      <c r="DJ59" s="254"/>
      <c r="DK59" s="88"/>
      <c r="DL59" s="247"/>
      <c r="DM59" s="248"/>
      <c r="DN59" s="246"/>
      <c r="DO59" s="255"/>
      <c r="DP59" s="263"/>
      <c r="DQ59" s="262"/>
      <c r="DR59" s="254"/>
      <c r="DS59" s="88"/>
      <c r="DT59" s="247"/>
      <c r="DU59" s="248"/>
      <c r="DV59" s="246"/>
      <c r="DW59" s="255"/>
      <c r="DX59" s="263"/>
      <c r="DY59" s="262"/>
      <c r="DZ59" s="254"/>
      <c r="EA59" s="88"/>
      <c r="EB59" s="247"/>
      <c r="EC59" s="248"/>
      <c r="ED59" s="246"/>
      <c r="EE59" s="255"/>
      <c r="EF59" s="263"/>
      <c r="EG59" s="262"/>
      <c r="EH59" s="254"/>
      <c r="EI59" s="88"/>
      <c r="EJ59" s="247"/>
      <c r="EK59" s="248"/>
      <c r="EL59" s="246"/>
      <c r="EM59" s="255"/>
      <c r="EN59" s="263"/>
      <c r="EO59" s="262"/>
      <c r="EP59" s="254"/>
      <c r="EQ59" s="88"/>
      <c r="ER59" s="247"/>
      <c r="ES59" s="248"/>
      <c r="ET59" s="246"/>
      <c r="EU59" s="255"/>
      <c r="EV59" s="263"/>
      <c r="EW59" s="262"/>
      <c r="EX59" s="254"/>
      <c r="EY59" s="88"/>
      <c r="EZ59" s="247"/>
      <c r="FA59" s="248"/>
      <c r="FB59" s="246"/>
      <c r="FC59" s="255"/>
      <c r="FD59" s="263"/>
      <c r="FE59" s="262"/>
      <c r="FF59" s="254"/>
      <c r="FG59" s="88"/>
      <c r="FH59" s="247"/>
      <c r="FI59" s="248"/>
      <c r="FJ59" s="246"/>
      <c r="FK59" s="255"/>
      <c r="FL59" s="263"/>
      <c r="FM59" s="262"/>
      <c r="FN59" s="254"/>
      <c r="FO59" s="88"/>
      <c r="FP59" s="247"/>
      <c r="FQ59" s="248"/>
      <c r="FR59" s="246"/>
      <c r="FS59" s="255"/>
      <c r="FT59" s="263"/>
      <c r="FU59" s="262"/>
      <c r="FV59" s="254"/>
      <c r="FW59" s="88"/>
      <c r="FX59" s="247"/>
      <c r="FY59" s="248"/>
      <c r="FZ59" s="246"/>
      <c r="GA59" s="255"/>
      <c r="GB59" s="263"/>
      <c r="GC59" s="262"/>
      <c r="GD59" s="254"/>
      <c r="GE59" s="88"/>
      <c r="GF59" s="247"/>
      <c r="GG59" s="248"/>
      <c r="GH59" s="246"/>
      <c r="GI59" s="255"/>
      <c r="GJ59" s="263"/>
      <c r="GK59" s="262"/>
      <c r="GL59" s="254"/>
      <c r="GM59" s="88"/>
      <c r="GN59" s="247"/>
      <c r="GO59" s="248"/>
      <c r="GP59" s="246"/>
      <c r="GQ59" s="255"/>
      <c r="GR59" s="263"/>
      <c r="GS59" s="262"/>
      <c r="GT59" s="254"/>
      <c r="GU59" s="88"/>
      <c r="GV59" s="247"/>
      <c r="GW59" s="248"/>
      <c r="GX59" s="246"/>
      <c r="GY59" s="255"/>
      <c r="GZ59" s="263"/>
      <c r="HA59" s="262"/>
      <c r="HB59" s="254"/>
      <c r="HC59" s="88"/>
      <c r="HD59" s="247"/>
      <c r="HE59" s="248"/>
      <c r="HF59" s="246"/>
      <c r="HG59" s="255"/>
      <c r="HH59" s="263"/>
      <c r="HI59" s="262"/>
      <c r="HJ59" s="254"/>
      <c r="HK59" s="88"/>
      <c r="HL59" s="247"/>
      <c r="HM59" s="248"/>
      <c r="HN59" s="246"/>
      <c r="HO59" s="255"/>
      <c r="HP59" s="263"/>
      <c r="HQ59" s="262"/>
      <c r="HR59" s="254"/>
      <c r="HS59" s="88"/>
      <c r="HT59" s="247"/>
      <c r="HU59" s="248"/>
      <c r="HV59" s="246"/>
      <c r="HW59" s="255"/>
      <c r="HX59" s="263"/>
      <c r="HY59" s="262"/>
      <c r="HZ59" s="254"/>
      <c r="IA59" s="88"/>
      <c r="IB59" s="247"/>
      <c r="IC59" s="248"/>
      <c r="ID59" s="246"/>
      <c r="IE59" s="255"/>
      <c r="IF59" s="263"/>
      <c r="IG59" s="262"/>
      <c r="IH59" s="254"/>
      <c r="II59" s="88"/>
      <c r="IJ59" s="247"/>
      <c r="IK59" s="248"/>
      <c r="IL59" s="246"/>
      <c r="IM59" s="255"/>
      <c r="IN59" s="263"/>
      <c r="IO59" s="262"/>
      <c r="IP59" s="254"/>
      <c r="IQ59" s="88"/>
      <c r="IR59" s="247"/>
      <c r="IS59" s="248"/>
      <c r="IT59" s="246"/>
      <c r="IU59" s="255"/>
      <c r="IV59" s="263"/>
    </row>
    <row r="60" spans="1:256" s="252" customFormat="1" ht="22.5">
      <c r="A60" s="260" t="s">
        <v>222</v>
      </c>
      <c r="B60" s="242">
        <v>1871</v>
      </c>
      <c r="C60" s="88" t="s">
        <v>174</v>
      </c>
      <c r="D60" s="247" t="s">
        <v>125</v>
      </c>
      <c r="E60" s="273">
        <v>2.86</v>
      </c>
      <c r="F60" s="246">
        <v>20</v>
      </c>
      <c r="G60" s="244" t="e">
        <f t="shared" si="4"/>
        <v>#VALUE!</v>
      </c>
      <c r="H60" s="199" t="e">
        <f t="shared" si="5"/>
        <v>#VALUE!</v>
      </c>
      <c r="I60" s="262"/>
      <c r="J60" s="254"/>
      <c r="K60" s="88"/>
      <c r="L60" s="247"/>
      <c r="M60" s="248"/>
      <c r="N60" s="246"/>
      <c r="O60" s="255"/>
      <c r="P60" s="263"/>
      <c r="Q60" s="262"/>
      <c r="R60" s="254"/>
      <c r="S60" s="88"/>
      <c r="T60" s="247"/>
      <c r="U60" s="248"/>
      <c r="V60" s="246"/>
      <c r="W60" s="255"/>
      <c r="X60" s="263"/>
      <c r="Y60" s="262"/>
      <c r="Z60" s="254"/>
      <c r="AA60" s="88"/>
      <c r="AB60" s="247"/>
      <c r="AC60" s="248"/>
      <c r="AD60" s="246"/>
      <c r="AE60" s="255"/>
      <c r="AF60" s="263"/>
      <c r="AG60" s="262"/>
      <c r="AH60" s="254"/>
      <c r="AI60" s="88"/>
      <c r="AJ60" s="247"/>
      <c r="AK60" s="248"/>
      <c r="AL60" s="246"/>
      <c r="AM60" s="255"/>
      <c r="AN60" s="263"/>
      <c r="AO60" s="262"/>
      <c r="AP60" s="254"/>
      <c r="AQ60" s="88"/>
      <c r="AR60" s="247"/>
      <c r="AS60" s="248"/>
      <c r="AT60" s="246"/>
      <c r="AU60" s="255"/>
      <c r="AV60" s="263"/>
      <c r="AW60" s="262"/>
      <c r="AX60" s="254"/>
      <c r="AY60" s="88"/>
      <c r="AZ60" s="247"/>
      <c r="BA60" s="248"/>
      <c r="BB60" s="246"/>
      <c r="BC60" s="255"/>
      <c r="BD60" s="263"/>
      <c r="BE60" s="262"/>
      <c r="BF60" s="254"/>
      <c r="BG60" s="88"/>
      <c r="BH60" s="247"/>
      <c r="BI60" s="248"/>
      <c r="BJ60" s="246"/>
      <c r="BK60" s="255"/>
      <c r="BL60" s="263"/>
      <c r="BM60" s="262"/>
      <c r="BN60" s="254"/>
      <c r="BO60" s="88"/>
      <c r="BP60" s="247"/>
      <c r="BQ60" s="248"/>
      <c r="BR60" s="246"/>
      <c r="BS60" s="255"/>
      <c r="BT60" s="263"/>
      <c r="BU60" s="262"/>
      <c r="BV60" s="254"/>
      <c r="BW60" s="88"/>
      <c r="BX60" s="247"/>
      <c r="BY60" s="248"/>
      <c r="BZ60" s="246"/>
      <c r="CA60" s="255"/>
      <c r="CB60" s="263"/>
      <c r="CC60" s="262"/>
      <c r="CD60" s="254"/>
      <c r="CE60" s="88"/>
      <c r="CF60" s="247"/>
      <c r="CG60" s="248"/>
      <c r="CH60" s="246"/>
      <c r="CI60" s="255"/>
      <c r="CJ60" s="263"/>
      <c r="CK60" s="262"/>
      <c r="CL60" s="254"/>
      <c r="CM60" s="88"/>
      <c r="CN60" s="247"/>
      <c r="CO60" s="248"/>
      <c r="CP60" s="246"/>
      <c r="CQ60" s="255"/>
      <c r="CR60" s="263"/>
      <c r="CS60" s="262"/>
      <c r="CT60" s="254"/>
      <c r="CU60" s="88"/>
      <c r="CV60" s="247"/>
      <c r="CW60" s="248"/>
      <c r="CX60" s="246"/>
      <c r="CY60" s="255"/>
      <c r="CZ60" s="263"/>
      <c r="DA60" s="262"/>
      <c r="DB60" s="254"/>
      <c r="DC60" s="88"/>
      <c r="DD60" s="247"/>
      <c r="DE60" s="248"/>
      <c r="DF60" s="246"/>
      <c r="DG60" s="255"/>
      <c r="DH60" s="263"/>
      <c r="DI60" s="262"/>
      <c r="DJ60" s="254"/>
      <c r="DK60" s="88"/>
      <c r="DL60" s="247"/>
      <c r="DM60" s="248"/>
      <c r="DN60" s="246"/>
      <c r="DO60" s="255"/>
      <c r="DP60" s="263"/>
      <c r="DQ60" s="262"/>
      <c r="DR60" s="254"/>
      <c r="DS60" s="88"/>
      <c r="DT60" s="247"/>
      <c r="DU60" s="248"/>
      <c r="DV60" s="246"/>
      <c r="DW60" s="255"/>
      <c r="DX60" s="263"/>
      <c r="DY60" s="262"/>
      <c r="DZ60" s="254"/>
      <c r="EA60" s="88"/>
      <c r="EB60" s="247"/>
      <c r="EC60" s="248"/>
      <c r="ED60" s="246"/>
      <c r="EE60" s="255"/>
      <c r="EF60" s="263"/>
      <c r="EG60" s="262"/>
      <c r="EH60" s="254"/>
      <c r="EI60" s="88"/>
      <c r="EJ60" s="247"/>
      <c r="EK60" s="248"/>
      <c r="EL60" s="246"/>
      <c r="EM60" s="255"/>
      <c r="EN60" s="263"/>
      <c r="EO60" s="262"/>
      <c r="EP60" s="254"/>
      <c r="EQ60" s="88"/>
      <c r="ER60" s="247"/>
      <c r="ES60" s="248"/>
      <c r="ET60" s="246"/>
      <c r="EU60" s="255"/>
      <c r="EV60" s="263"/>
      <c r="EW60" s="262"/>
      <c r="EX60" s="254"/>
      <c r="EY60" s="88"/>
      <c r="EZ60" s="247"/>
      <c r="FA60" s="248"/>
      <c r="FB60" s="246"/>
      <c r="FC60" s="255"/>
      <c r="FD60" s="263"/>
      <c r="FE60" s="262"/>
      <c r="FF60" s="254"/>
      <c r="FG60" s="88"/>
      <c r="FH60" s="247"/>
      <c r="FI60" s="248"/>
      <c r="FJ60" s="246"/>
      <c r="FK60" s="255"/>
      <c r="FL60" s="263"/>
      <c r="FM60" s="262"/>
      <c r="FN60" s="254"/>
      <c r="FO60" s="88"/>
      <c r="FP60" s="247"/>
      <c r="FQ60" s="248"/>
      <c r="FR60" s="246"/>
      <c r="FS60" s="255"/>
      <c r="FT60" s="263"/>
      <c r="FU60" s="262"/>
      <c r="FV60" s="254"/>
      <c r="FW60" s="88"/>
      <c r="FX60" s="247"/>
      <c r="FY60" s="248"/>
      <c r="FZ60" s="246"/>
      <c r="GA60" s="255"/>
      <c r="GB60" s="263"/>
      <c r="GC60" s="262"/>
      <c r="GD60" s="254"/>
      <c r="GE60" s="88"/>
      <c r="GF60" s="247"/>
      <c r="GG60" s="248"/>
      <c r="GH60" s="246"/>
      <c r="GI60" s="255"/>
      <c r="GJ60" s="263"/>
      <c r="GK60" s="262"/>
      <c r="GL60" s="254"/>
      <c r="GM60" s="88"/>
      <c r="GN60" s="247"/>
      <c r="GO60" s="248"/>
      <c r="GP60" s="246"/>
      <c r="GQ60" s="255"/>
      <c r="GR60" s="263"/>
      <c r="GS60" s="262"/>
      <c r="GT60" s="254"/>
      <c r="GU60" s="88"/>
      <c r="GV60" s="247"/>
      <c r="GW60" s="248"/>
      <c r="GX60" s="246"/>
      <c r="GY60" s="255"/>
      <c r="GZ60" s="263"/>
      <c r="HA60" s="262"/>
      <c r="HB60" s="254"/>
      <c r="HC60" s="88"/>
      <c r="HD60" s="247"/>
      <c r="HE60" s="248"/>
      <c r="HF60" s="246"/>
      <c r="HG60" s="255"/>
      <c r="HH60" s="263"/>
      <c r="HI60" s="262"/>
      <c r="HJ60" s="254"/>
      <c r="HK60" s="88"/>
      <c r="HL60" s="247"/>
      <c r="HM60" s="248"/>
      <c r="HN60" s="246"/>
      <c r="HO60" s="255"/>
      <c r="HP60" s="263"/>
      <c r="HQ60" s="262"/>
      <c r="HR60" s="254"/>
      <c r="HS60" s="88"/>
      <c r="HT60" s="247"/>
      <c r="HU60" s="248"/>
      <c r="HV60" s="246"/>
      <c r="HW60" s="255"/>
      <c r="HX60" s="263"/>
      <c r="HY60" s="262"/>
      <c r="HZ60" s="254"/>
      <c r="IA60" s="88"/>
      <c r="IB60" s="247"/>
      <c r="IC60" s="248"/>
      <c r="ID60" s="246"/>
      <c r="IE60" s="255"/>
      <c r="IF60" s="263"/>
      <c r="IG60" s="262"/>
      <c r="IH60" s="254"/>
      <c r="II60" s="88"/>
      <c r="IJ60" s="247"/>
      <c r="IK60" s="248"/>
      <c r="IL60" s="246"/>
      <c r="IM60" s="255"/>
      <c r="IN60" s="263"/>
      <c r="IO60" s="262"/>
      <c r="IP60" s="254"/>
      <c r="IQ60" s="88"/>
      <c r="IR60" s="247"/>
      <c r="IS60" s="248"/>
      <c r="IT60" s="246"/>
      <c r="IU60" s="255"/>
      <c r="IV60" s="263"/>
    </row>
    <row r="61" spans="1:256" s="252" customFormat="1" ht="33.75">
      <c r="A61" s="260" t="s">
        <v>223</v>
      </c>
      <c r="B61" s="242">
        <v>91831</v>
      </c>
      <c r="C61" s="88" t="s">
        <v>176</v>
      </c>
      <c r="D61" s="247" t="s">
        <v>122</v>
      </c>
      <c r="E61" s="273">
        <v>5.43</v>
      </c>
      <c r="F61" s="246">
        <v>35.9</v>
      </c>
      <c r="G61" s="244" t="e">
        <f t="shared" si="4"/>
        <v>#VALUE!</v>
      </c>
      <c r="H61" s="199" t="e">
        <f t="shared" si="5"/>
        <v>#VALUE!</v>
      </c>
      <c r="I61" s="262"/>
      <c r="J61" s="254"/>
      <c r="K61" s="88"/>
      <c r="L61" s="247"/>
      <c r="M61" s="248"/>
      <c r="N61" s="246"/>
      <c r="O61" s="255"/>
      <c r="P61" s="263"/>
      <c r="Q61" s="262"/>
      <c r="R61" s="254"/>
      <c r="S61" s="88"/>
      <c r="T61" s="247"/>
      <c r="U61" s="248"/>
      <c r="V61" s="246"/>
      <c r="W61" s="255"/>
      <c r="X61" s="263"/>
      <c r="Y61" s="262"/>
      <c r="Z61" s="254"/>
      <c r="AA61" s="88"/>
      <c r="AB61" s="247"/>
      <c r="AC61" s="248"/>
      <c r="AD61" s="246"/>
      <c r="AE61" s="255"/>
      <c r="AF61" s="263"/>
      <c r="AG61" s="262"/>
      <c r="AH61" s="254"/>
      <c r="AI61" s="88"/>
      <c r="AJ61" s="247"/>
      <c r="AK61" s="248"/>
      <c r="AL61" s="246"/>
      <c r="AM61" s="255"/>
      <c r="AN61" s="263"/>
      <c r="AO61" s="262"/>
      <c r="AP61" s="254"/>
      <c r="AQ61" s="88"/>
      <c r="AR61" s="247"/>
      <c r="AS61" s="248"/>
      <c r="AT61" s="246"/>
      <c r="AU61" s="255"/>
      <c r="AV61" s="263"/>
      <c r="AW61" s="262"/>
      <c r="AX61" s="254"/>
      <c r="AY61" s="88"/>
      <c r="AZ61" s="247"/>
      <c r="BA61" s="248"/>
      <c r="BB61" s="246"/>
      <c r="BC61" s="255"/>
      <c r="BD61" s="263"/>
      <c r="BE61" s="262"/>
      <c r="BF61" s="254"/>
      <c r="BG61" s="88"/>
      <c r="BH61" s="247"/>
      <c r="BI61" s="248"/>
      <c r="BJ61" s="246"/>
      <c r="BK61" s="255"/>
      <c r="BL61" s="263"/>
      <c r="BM61" s="262"/>
      <c r="BN61" s="254"/>
      <c r="BO61" s="88"/>
      <c r="BP61" s="247"/>
      <c r="BQ61" s="248"/>
      <c r="BR61" s="246"/>
      <c r="BS61" s="255"/>
      <c r="BT61" s="263"/>
      <c r="BU61" s="262"/>
      <c r="BV61" s="254"/>
      <c r="BW61" s="88"/>
      <c r="BX61" s="247"/>
      <c r="BY61" s="248"/>
      <c r="BZ61" s="246"/>
      <c r="CA61" s="255"/>
      <c r="CB61" s="263"/>
      <c r="CC61" s="262"/>
      <c r="CD61" s="254"/>
      <c r="CE61" s="88"/>
      <c r="CF61" s="247"/>
      <c r="CG61" s="248"/>
      <c r="CH61" s="246"/>
      <c r="CI61" s="255"/>
      <c r="CJ61" s="263"/>
      <c r="CK61" s="262"/>
      <c r="CL61" s="254"/>
      <c r="CM61" s="88"/>
      <c r="CN61" s="247"/>
      <c r="CO61" s="248"/>
      <c r="CP61" s="246"/>
      <c r="CQ61" s="255"/>
      <c r="CR61" s="263"/>
      <c r="CS61" s="262"/>
      <c r="CT61" s="254"/>
      <c r="CU61" s="88"/>
      <c r="CV61" s="247"/>
      <c r="CW61" s="248"/>
      <c r="CX61" s="246"/>
      <c r="CY61" s="255"/>
      <c r="CZ61" s="263"/>
      <c r="DA61" s="262"/>
      <c r="DB61" s="254"/>
      <c r="DC61" s="88"/>
      <c r="DD61" s="247"/>
      <c r="DE61" s="248"/>
      <c r="DF61" s="246"/>
      <c r="DG61" s="255"/>
      <c r="DH61" s="263"/>
      <c r="DI61" s="262"/>
      <c r="DJ61" s="254"/>
      <c r="DK61" s="88"/>
      <c r="DL61" s="247"/>
      <c r="DM61" s="248"/>
      <c r="DN61" s="246"/>
      <c r="DO61" s="255"/>
      <c r="DP61" s="263"/>
      <c r="DQ61" s="262"/>
      <c r="DR61" s="254"/>
      <c r="DS61" s="88"/>
      <c r="DT61" s="247"/>
      <c r="DU61" s="248"/>
      <c r="DV61" s="246"/>
      <c r="DW61" s="255"/>
      <c r="DX61" s="263"/>
      <c r="DY61" s="262"/>
      <c r="DZ61" s="254"/>
      <c r="EA61" s="88"/>
      <c r="EB61" s="247"/>
      <c r="EC61" s="248"/>
      <c r="ED61" s="246"/>
      <c r="EE61" s="255"/>
      <c r="EF61" s="263"/>
      <c r="EG61" s="262"/>
      <c r="EH61" s="254"/>
      <c r="EI61" s="88"/>
      <c r="EJ61" s="247"/>
      <c r="EK61" s="248"/>
      <c r="EL61" s="246"/>
      <c r="EM61" s="255"/>
      <c r="EN61" s="263"/>
      <c r="EO61" s="262"/>
      <c r="EP61" s="254"/>
      <c r="EQ61" s="88"/>
      <c r="ER61" s="247"/>
      <c r="ES61" s="248"/>
      <c r="ET61" s="246"/>
      <c r="EU61" s="255"/>
      <c r="EV61" s="263"/>
      <c r="EW61" s="262"/>
      <c r="EX61" s="254"/>
      <c r="EY61" s="88"/>
      <c r="EZ61" s="247"/>
      <c r="FA61" s="248"/>
      <c r="FB61" s="246"/>
      <c r="FC61" s="255"/>
      <c r="FD61" s="263"/>
      <c r="FE61" s="262"/>
      <c r="FF61" s="254"/>
      <c r="FG61" s="88"/>
      <c r="FH61" s="247"/>
      <c r="FI61" s="248"/>
      <c r="FJ61" s="246"/>
      <c r="FK61" s="255"/>
      <c r="FL61" s="263"/>
      <c r="FM61" s="262"/>
      <c r="FN61" s="254"/>
      <c r="FO61" s="88"/>
      <c r="FP61" s="247"/>
      <c r="FQ61" s="248"/>
      <c r="FR61" s="246"/>
      <c r="FS61" s="255"/>
      <c r="FT61" s="263"/>
      <c r="FU61" s="262"/>
      <c r="FV61" s="254"/>
      <c r="FW61" s="88"/>
      <c r="FX61" s="247"/>
      <c r="FY61" s="248"/>
      <c r="FZ61" s="246"/>
      <c r="GA61" s="255"/>
      <c r="GB61" s="263"/>
      <c r="GC61" s="262"/>
      <c r="GD61" s="254"/>
      <c r="GE61" s="88"/>
      <c r="GF61" s="247"/>
      <c r="GG61" s="248"/>
      <c r="GH61" s="246"/>
      <c r="GI61" s="255"/>
      <c r="GJ61" s="263"/>
      <c r="GK61" s="262"/>
      <c r="GL61" s="254"/>
      <c r="GM61" s="88"/>
      <c r="GN61" s="247"/>
      <c r="GO61" s="248"/>
      <c r="GP61" s="246"/>
      <c r="GQ61" s="255"/>
      <c r="GR61" s="263"/>
      <c r="GS61" s="262"/>
      <c r="GT61" s="254"/>
      <c r="GU61" s="88"/>
      <c r="GV61" s="247"/>
      <c r="GW61" s="248"/>
      <c r="GX61" s="246"/>
      <c r="GY61" s="255"/>
      <c r="GZ61" s="263"/>
      <c r="HA61" s="262"/>
      <c r="HB61" s="254"/>
      <c r="HC61" s="88"/>
      <c r="HD61" s="247"/>
      <c r="HE61" s="248"/>
      <c r="HF61" s="246"/>
      <c r="HG61" s="255"/>
      <c r="HH61" s="263"/>
      <c r="HI61" s="262"/>
      <c r="HJ61" s="254"/>
      <c r="HK61" s="88"/>
      <c r="HL61" s="247"/>
      <c r="HM61" s="248"/>
      <c r="HN61" s="246"/>
      <c r="HO61" s="255"/>
      <c r="HP61" s="263"/>
      <c r="HQ61" s="262"/>
      <c r="HR61" s="254"/>
      <c r="HS61" s="88"/>
      <c r="HT61" s="247"/>
      <c r="HU61" s="248"/>
      <c r="HV61" s="246"/>
      <c r="HW61" s="255"/>
      <c r="HX61" s="263"/>
      <c r="HY61" s="262"/>
      <c r="HZ61" s="254"/>
      <c r="IA61" s="88"/>
      <c r="IB61" s="247"/>
      <c r="IC61" s="248"/>
      <c r="ID61" s="246"/>
      <c r="IE61" s="255"/>
      <c r="IF61" s="263"/>
      <c r="IG61" s="262"/>
      <c r="IH61" s="254"/>
      <c r="II61" s="88"/>
      <c r="IJ61" s="247"/>
      <c r="IK61" s="248"/>
      <c r="IL61" s="246"/>
      <c r="IM61" s="255"/>
      <c r="IN61" s="263"/>
      <c r="IO61" s="262"/>
      <c r="IP61" s="254"/>
      <c r="IQ61" s="88"/>
      <c r="IR61" s="247"/>
      <c r="IS61" s="248"/>
      <c r="IT61" s="246"/>
      <c r="IU61" s="255"/>
      <c r="IV61" s="263"/>
    </row>
    <row r="62" spans="1:256" s="252" customFormat="1" ht="33.75">
      <c r="A62" s="260" t="s">
        <v>224</v>
      </c>
      <c r="B62" s="242">
        <v>91834</v>
      </c>
      <c r="C62" s="88" t="s">
        <v>149</v>
      </c>
      <c r="D62" s="247" t="s">
        <v>122</v>
      </c>
      <c r="E62" s="273">
        <v>6.11</v>
      </c>
      <c r="F62" s="246">
        <v>160.5</v>
      </c>
      <c r="G62" s="244" t="e">
        <f t="shared" si="4"/>
        <v>#VALUE!</v>
      </c>
      <c r="H62" s="199" t="e">
        <f t="shared" si="5"/>
        <v>#VALUE!</v>
      </c>
      <c r="I62" s="262"/>
      <c r="J62" s="254"/>
      <c r="K62" s="88"/>
      <c r="L62" s="247"/>
      <c r="M62" s="248"/>
      <c r="N62" s="246"/>
      <c r="O62" s="255"/>
      <c r="P62" s="263"/>
      <c r="Q62" s="262"/>
      <c r="R62" s="254"/>
      <c r="S62" s="88"/>
      <c r="T62" s="247"/>
      <c r="U62" s="248"/>
      <c r="V62" s="246"/>
      <c r="W62" s="255"/>
      <c r="X62" s="263"/>
      <c r="Y62" s="262"/>
      <c r="Z62" s="254"/>
      <c r="AA62" s="88"/>
      <c r="AB62" s="247"/>
      <c r="AC62" s="248"/>
      <c r="AD62" s="246"/>
      <c r="AE62" s="255"/>
      <c r="AF62" s="263"/>
      <c r="AG62" s="262"/>
      <c r="AH62" s="254"/>
      <c r="AI62" s="88"/>
      <c r="AJ62" s="247"/>
      <c r="AK62" s="248"/>
      <c r="AL62" s="246"/>
      <c r="AM62" s="255"/>
      <c r="AN62" s="263"/>
      <c r="AO62" s="262"/>
      <c r="AP62" s="254"/>
      <c r="AQ62" s="88"/>
      <c r="AR62" s="247"/>
      <c r="AS62" s="248"/>
      <c r="AT62" s="246"/>
      <c r="AU62" s="255"/>
      <c r="AV62" s="263"/>
      <c r="AW62" s="262"/>
      <c r="AX62" s="254"/>
      <c r="AY62" s="88"/>
      <c r="AZ62" s="247"/>
      <c r="BA62" s="248"/>
      <c r="BB62" s="246"/>
      <c r="BC62" s="255"/>
      <c r="BD62" s="263"/>
      <c r="BE62" s="262"/>
      <c r="BF62" s="254"/>
      <c r="BG62" s="88"/>
      <c r="BH62" s="247"/>
      <c r="BI62" s="248"/>
      <c r="BJ62" s="246"/>
      <c r="BK62" s="255"/>
      <c r="BL62" s="263"/>
      <c r="BM62" s="262"/>
      <c r="BN62" s="254"/>
      <c r="BO62" s="88"/>
      <c r="BP62" s="247"/>
      <c r="BQ62" s="248"/>
      <c r="BR62" s="246"/>
      <c r="BS62" s="255"/>
      <c r="BT62" s="263"/>
      <c r="BU62" s="262"/>
      <c r="BV62" s="254"/>
      <c r="BW62" s="88"/>
      <c r="BX62" s="247"/>
      <c r="BY62" s="248"/>
      <c r="BZ62" s="246"/>
      <c r="CA62" s="255"/>
      <c r="CB62" s="263"/>
      <c r="CC62" s="262"/>
      <c r="CD62" s="254"/>
      <c r="CE62" s="88"/>
      <c r="CF62" s="247"/>
      <c r="CG62" s="248"/>
      <c r="CH62" s="246"/>
      <c r="CI62" s="255"/>
      <c r="CJ62" s="263"/>
      <c r="CK62" s="262"/>
      <c r="CL62" s="254"/>
      <c r="CM62" s="88"/>
      <c r="CN62" s="247"/>
      <c r="CO62" s="248"/>
      <c r="CP62" s="246"/>
      <c r="CQ62" s="255"/>
      <c r="CR62" s="263"/>
      <c r="CS62" s="262"/>
      <c r="CT62" s="254"/>
      <c r="CU62" s="88"/>
      <c r="CV62" s="247"/>
      <c r="CW62" s="248"/>
      <c r="CX62" s="246"/>
      <c r="CY62" s="255"/>
      <c r="CZ62" s="263"/>
      <c r="DA62" s="262"/>
      <c r="DB62" s="254"/>
      <c r="DC62" s="88"/>
      <c r="DD62" s="247"/>
      <c r="DE62" s="248"/>
      <c r="DF62" s="246"/>
      <c r="DG62" s="255"/>
      <c r="DH62" s="263"/>
      <c r="DI62" s="262"/>
      <c r="DJ62" s="254"/>
      <c r="DK62" s="88"/>
      <c r="DL62" s="247"/>
      <c r="DM62" s="248"/>
      <c r="DN62" s="246"/>
      <c r="DO62" s="255"/>
      <c r="DP62" s="263"/>
      <c r="DQ62" s="262"/>
      <c r="DR62" s="254"/>
      <c r="DS62" s="88"/>
      <c r="DT62" s="247"/>
      <c r="DU62" s="248"/>
      <c r="DV62" s="246"/>
      <c r="DW62" s="255"/>
      <c r="DX62" s="263"/>
      <c r="DY62" s="262"/>
      <c r="DZ62" s="254"/>
      <c r="EA62" s="88"/>
      <c r="EB62" s="247"/>
      <c r="EC62" s="248"/>
      <c r="ED62" s="246"/>
      <c r="EE62" s="255"/>
      <c r="EF62" s="263"/>
      <c r="EG62" s="262"/>
      <c r="EH62" s="254"/>
      <c r="EI62" s="88"/>
      <c r="EJ62" s="247"/>
      <c r="EK62" s="248"/>
      <c r="EL62" s="246"/>
      <c r="EM62" s="255"/>
      <c r="EN62" s="263"/>
      <c r="EO62" s="262"/>
      <c r="EP62" s="254"/>
      <c r="EQ62" s="88"/>
      <c r="ER62" s="247"/>
      <c r="ES62" s="248"/>
      <c r="ET62" s="246"/>
      <c r="EU62" s="255"/>
      <c r="EV62" s="263"/>
      <c r="EW62" s="262"/>
      <c r="EX62" s="254"/>
      <c r="EY62" s="88"/>
      <c r="EZ62" s="247"/>
      <c r="FA62" s="248"/>
      <c r="FB62" s="246"/>
      <c r="FC62" s="255"/>
      <c r="FD62" s="263"/>
      <c r="FE62" s="262"/>
      <c r="FF62" s="254"/>
      <c r="FG62" s="88"/>
      <c r="FH62" s="247"/>
      <c r="FI62" s="248"/>
      <c r="FJ62" s="246"/>
      <c r="FK62" s="255"/>
      <c r="FL62" s="263"/>
      <c r="FM62" s="262"/>
      <c r="FN62" s="254"/>
      <c r="FO62" s="88"/>
      <c r="FP62" s="247"/>
      <c r="FQ62" s="248"/>
      <c r="FR62" s="246"/>
      <c r="FS62" s="255"/>
      <c r="FT62" s="263"/>
      <c r="FU62" s="262"/>
      <c r="FV62" s="254"/>
      <c r="FW62" s="88"/>
      <c r="FX62" s="247"/>
      <c r="FY62" s="248"/>
      <c r="FZ62" s="246"/>
      <c r="GA62" s="255"/>
      <c r="GB62" s="263"/>
      <c r="GC62" s="262"/>
      <c r="GD62" s="254"/>
      <c r="GE62" s="88"/>
      <c r="GF62" s="247"/>
      <c r="GG62" s="248"/>
      <c r="GH62" s="246"/>
      <c r="GI62" s="255"/>
      <c r="GJ62" s="263"/>
      <c r="GK62" s="262"/>
      <c r="GL62" s="254"/>
      <c r="GM62" s="88"/>
      <c r="GN62" s="247"/>
      <c r="GO62" s="248"/>
      <c r="GP62" s="246"/>
      <c r="GQ62" s="255"/>
      <c r="GR62" s="263"/>
      <c r="GS62" s="262"/>
      <c r="GT62" s="254"/>
      <c r="GU62" s="88"/>
      <c r="GV62" s="247"/>
      <c r="GW62" s="248"/>
      <c r="GX62" s="246"/>
      <c r="GY62" s="255"/>
      <c r="GZ62" s="263"/>
      <c r="HA62" s="262"/>
      <c r="HB62" s="254"/>
      <c r="HC62" s="88"/>
      <c r="HD62" s="247"/>
      <c r="HE62" s="248"/>
      <c r="HF62" s="246"/>
      <c r="HG62" s="255"/>
      <c r="HH62" s="263"/>
      <c r="HI62" s="262"/>
      <c r="HJ62" s="254"/>
      <c r="HK62" s="88"/>
      <c r="HL62" s="247"/>
      <c r="HM62" s="248"/>
      <c r="HN62" s="246"/>
      <c r="HO62" s="255"/>
      <c r="HP62" s="263"/>
      <c r="HQ62" s="262"/>
      <c r="HR62" s="254"/>
      <c r="HS62" s="88"/>
      <c r="HT62" s="247"/>
      <c r="HU62" s="248"/>
      <c r="HV62" s="246"/>
      <c r="HW62" s="255"/>
      <c r="HX62" s="263"/>
      <c r="HY62" s="262"/>
      <c r="HZ62" s="254"/>
      <c r="IA62" s="88"/>
      <c r="IB62" s="247"/>
      <c r="IC62" s="248"/>
      <c r="ID62" s="246"/>
      <c r="IE62" s="255"/>
      <c r="IF62" s="263"/>
      <c r="IG62" s="262"/>
      <c r="IH62" s="254"/>
      <c r="II62" s="88"/>
      <c r="IJ62" s="247"/>
      <c r="IK62" s="248"/>
      <c r="IL62" s="246"/>
      <c r="IM62" s="255"/>
      <c r="IN62" s="263"/>
      <c r="IO62" s="262"/>
      <c r="IP62" s="254"/>
      <c r="IQ62" s="88"/>
      <c r="IR62" s="247"/>
      <c r="IS62" s="248"/>
      <c r="IT62" s="246"/>
      <c r="IU62" s="255"/>
      <c r="IV62" s="263"/>
    </row>
    <row r="63" spans="1:256" s="252" customFormat="1" ht="22.5">
      <c r="A63" s="260" t="s">
        <v>225</v>
      </c>
      <c r="B63" s="242">
        <v>38062</v>
      </c>
      <c r="C63" s="88" t="s">
        <v>180</v>
      </c>
      <c r="D63" s="247" t="s">
        <v>125</v>
      </c>
      <c r="E63" s="273">
        <v>5.06</v>
      </c>
      <c r="F63" s="246">
        <v>2</v>
      </c>
      <c r="G63" s="244" t="e">
        <f t="shared" si="4"/>
        <v>#VALUE!</v>
      </c>
      <c r="H63" s="199" t="e">
        <f t="shared" si="5"/>
        <v>#VALUE!</v>
      </c>
      <c r="I63" s="262"/>
      <c r="J63" s="254"/>
      <c r="K63" s="88"/>
      <c r="L63" s="247"/>
      <c r="M63" s="248"/>
      <c r="N63" s="246"/>
      <c r="O63" s="255"/>
      <c r="P63" s="263"/>
      <c r="Q63" s="262"/>
      <c r="R63" s="254"/>
      <c r="S63" s="88"/>
      <c r="T63" s="247"/>
      <c r="U63" s="248"/>
      <c r="V63" s="246"/>
      <c r="W63" s="255"/>
      <c r="X63" s="263"/>
      <c r="Y63" s="262"/>
      <c r="Z63" s="254"/>
      <c r="AA63" s="88"/>
      <c r="AB63" s="247"/>
      <c r="AC63" s="248"/>
      <c r="AD63" s="246"/>
      <c r="AE63" s="255"/>
      <c r="AF63" s="263"/>
      <c r="AG63" s="262"/>
      <c r="AH63" s="254"/>
      <c r="AI63" s="88"/>
      <c r="AJ63" s="247"/>
      <c r="AK63" s="248"/>
      <c r="AL63" s="246"/>
      <c r="AM63" s="255"/>
      <c r="AN63" s="263"/>
      <c r="AO63" s="262"/>
      <c r="AP63" s="254"/>
      <c r="AQ63" s="88"/>
      <c r="AR63" s="247"/>
      <c r="AS63" s="248"/>
      <c r="AT63" s="246"/>
      <c r="AU63" s="255"/>
      <c r="AV63" s="263"/>
      <c r="AW63" s="262"/>
      <c r="AX63" s="254"/>
      <c r="AY63" s="88"/>
      <c r="AZ63" s="247"/>
      <c r="BA63" s="248"/>
      <c r="BB63" s="246"/>
      <c r="BC63" s="255"/>
      <c r="BD63" s="263"/>
      <c r="BE63" s="262"/>
      <c r="BF63" s="254"/>
      <c r="BG63" s="88"/>
      <c r="BH63" s="247"/>
      <c r="BI63" s="248"/>
      <c r="BJ63" s="246"/>
      <c r="BK63" s="255"/>
      <c r="BL63" s="263"/>
      <c r="BM63" s="262"/>
      <c r="BN63" s="254"/>
      <c r="BO63" s="88"/>
      <c r="BP63" s="247"/>
      <c r="BQ63" s="248"/>
      <c r="BR63" s="246"/>
      <c r="BS63" s="255"/>
      <c r="BT63" s="263"/>
      <c r="BU63" s="262"/>
      <c r="BV63" s="254"/>
      <c r="BW63" s="88"/>
      <c r="BX63" s="247"/>
      <c r="BY63" s="248"/>
      <c r="BZ63" s="246"/>
      <c r="CA63" s="255"/>
      <c r="CB63" s="263"/>
      <c r="CC63" s="262"/>
      <c r="CD63" s="254"/>
      <c r="CE63" s="88"/>
      <c r="CF63" s="247"/>
      <c r="CG63" s="248"/>
      <c r="CH63" s="246"/>
      <c r="CI63" s="255"/>
      <c r="CJ63" s="263"/>
      <c r="CK63" s="262"/>
      <c r="CL63" s="254"/>
      <c r="CM63" s="88"/>
      <c r="CN63" s="247"/>
      <c r="CO63" s="248"/>
      <c r="CP63" s="246"/>
      <c r="CQ63" s="255"/>
      <c r="CR63" s="263"/>
      <c r="CS63" s="262"/>
      <c r="CT63" s="254"/>
      <c r="CU63" s="88"/>
      <c r="CV63" s="247"/>
      <c r="CW63" s="248"/>
      <c r="CX63" s="246"/>
      <c r="CY63" s="255"/>
      <c r="CZ63" s="263"/>
      <c r="DA63" s="262"/>
      <c r="DB63" s="254"/>
      <c r="DC63" s="88"/>
      <c r="DD63" s="247"/>
      <c r="DE63" s="248"/>
      <c r="DF63" s="246"/>
      <c r="DG63" s="255"/>
      <c r="DH63" s="263"/>
      <c r="DI63" s="262"/>
      <c r="DJ63" s="254"/>
      <c r="DK63" s="88"/>
      <c r="DL63" s="247"/>
      <c r="DM63" s="248"/>
      <c r="DN63" s="246"/>
      <c r="DO63" s="255"/>
      <c r="DP63" s="263"/>
      <c r="DQ63" s="262"/>
      <c r="DR63" s="254"/>
      <c r="DS63" s="88"/>
      <c r="DT63" s="247"/>
      <c r="DU63" s="248"/>
      <c r="DV63" s="246"/>
      <c r="DW63" s="255"/>
      <c r="DX63" s="263"/>
      <c r="DY63" s="262"/>
      <c r="DZ63" s="254"/>
      <c r="EA63" s="88"/>
      <c r="EB63" s="247"/>
      <c r="EC63" s="248"/>
      <c r="ED63" s="246"/>
      <c r="EE63" s="255"/>
      <c r="EF63" s="263"/>
      <c r="EG63" s="262"/>
      <c r="EH63" s="254"/>
      <c r="EI63" s="88"/>
      <c r="EJ63" s="247"/>
      <c r="EK63" s="248"/>
      <c r="EL63" s="246"/>
      <c r="EM63" s="255"/>
      <c r="EN63" s="263"/>
      <c r="EO63" s="262"/>
      <c r="EP63" s="254"/>
      <c r="EQ63" s="88"/>
      <c r="ER63" s="247"/>
      <c r="ES63" s="248"/>
      <c r="ET63" s="246"/>
      <c r="EU63" s="255"/>
      <c r="EV63" s="263"/>
      <c r="EW63" s="262"/>
      <c r="EX63" s="254"/>
      <c r="EY63" s="88"/>
      <c r="EZ63" s="247"/>
      <c r="FA63" s="248"/>
      <c r="FB63" s="246"/>
      <c r="FC63" s="255"/>
      <c r="FD63" s="263"/>
      <c r="FE63" s="262"/>
      <c r="FF63" s="254"/>
      <c r="FG63" s="88"/>
      <c r="FH63" s="247"/>
      <c r="FI63" s="248"/>
      <c r="FJ63" s="246"/>
      <c r="FK63" s="255"/>
      <c r="FL63" s="263"/>
      <c r="FM63" s="262"/>
      <c r="FN63" s="254"/>
      <c r="FO63" s="88"/>
      <c r="FP63" s="247"/>
      <c r="FQ63" s="248"/>
      <c r="FR63" s="246"/>
      <c r="FS63" s="255"/>
      <c r="FT63" s="263"/>
      <c r="FU63" s="262"/>
      <c r="FV63" s="254"/>
      <c r="FW63" s="88"/>
      <c r="FX63" s="247"/>
      <c r="FY63" s="248"/>
      <c r="FZ63" s="246"/>
      <c r="GA63" s="255"/>
      <c r="GB63" s="263"/>
      <c r="GC63" s="262"/>
      <c r="GD63" s="254"/>
      <c r="GE63" s="88"/>
      <c r="GF63" s="247"/>
      <c r="GG63" s="248"/>
      <c r="GH63" s="246"/>
      <c r="GI63" s="255"/>
      <c r="GJ63" s="263"/>
      <c r="GK63" s="262"/>
      <c r="GL63" s="254"/>
      <c r="GM63" s="88"/>
      <c r="GN63" s="247"/>
      <c r="GO63" s="248"/>
      <c r="GP63" s="246"/>
      <c r="GQ63" s="255"/>
      <c r="GR63" s="263"/>
      <c r="GS63" s="262"/>
      <c r="GT63" s="254"/>
      <c r="GU63" s="88"/>
      <c r="GV63" s="247"/>
      <c r="GW63" s="248"/>
      <c r="GX63" s="246"/>
      <c r="GY63" s="255"/>
      <c r="GZ63" s="263"/>
      <c r="HA63" s="262"/>
      <c r="HB63" s="254"/>
      <c r="HC63" s="88"/>
      <c r="HD63" s="247"/>
      <c r="HE63" s="248"/>
      <c r="HF63" s="246"/>
      <c r="HG63" s="255"/>
      <c r="HH63" s="263"/>
      <c r="HI63" s="262"/>
      <c r="HJ63" s="254"/>
      <c r="HK63" s="88"/>
      <c r="HL63" s="247"/>
      <c r="HM63" s="248"/>
      <c r="HN63" s="246"/>
      <c r="HO63" s="255"/>
      <c r="HP63" s="263"/>
      <c r="HQ63" s="262"/>
      <c r="HR63" s="254"/>
      <c r="HS63" s="88"/>
      <c r="HT63" s="247"/>
      <c r="HU63" s="248"/>
      <c r="HV63" s="246"/>
      <c r="HW63" s="255"/>
      <c r="HX63" s="263"/>
      <c r="HY63" s="262"/>
      <c r="HZ63" s="254"/>
      <c r="IA63" s="88"/>
      <c r="IB63" s="247"/>
      <c r="IC63" s="248"/>
      <c r="ID63" s="246"/>
      <c r="IE63" s="255"/>
      <c r="IF63" s="263"/>
      <c r="IG63" s="262"/>
      <c r="IH63" s="254"/>
      <c r="II63" s="88"/>
      <c r="IJ63" s="247"/>
      <c r="IK63" s="248"/>
      <c r="IL63" s="246"/>
      <c r="IM63" s="255"/>
      <c r="IN63" s="263"/>
      <c r="IO63" s="262"/>
      <c r="IP63" s="254"/>
      <c r="IQ63" s="88"/>
      <c r="IR63" s="247"/>
      <c r="IS63" s="248"/>
      <c r="IT63" s="246"/>
      <c r="IU63" s="255"/>
      <c r="IV63" s="263"/>
    </row>
    <row r="64" spans="1:256" s="252" customFormat="1" ht="22.5">
      <c r="A64" s="260" t="s">
        <v>226</v>
      </c>
      <c r="B64" s="242">
        <v>38068</v>
      </c>
      <c r="C64" s="88" t="s">
        <v>161</v>
      </c>
      <c r="D64" s="247" t="s">
        <v>125</v>
      </c>
      <c r="E64" s="273">
        <v>10.4</v>
      </c>
      <c r="F64" s="246">
        <v>4</v>
      </c>
      <c r="G64" s="244" t="e">
        <f t="shared" si="4"/>
        <v>#VALUE!</v>
      </c>
      <c r="H64" s="199" t="e">
        <f t="shared" si="5"/>
        <v>#VALUE!</v>
      </c>
      <c r="I64" s="262"/>
      <c r="J64" s="254"/>
      <c r="K64" s="88"/>
      <c r="L64" s="247"/>
      <c r="M64" s="248"/>
      <c r="N64" s="246"/>
      <c r="O64" s="255"/>
      <c r="P64" s="263"/>
      <c r="Q64" s="262"/>
      <c r="R64" s="254"/>
      <c r="S64" s="88"/>
      <c r="T64" s="247"/>
      <c r="U64" s="248"/>
      <c r="V64" s="246"/>
      <c r="W64" s="255"/>
      <c r="X64" s="263"/>
      <c r="Y64" s="262"/>
      <c r="Z64" s="254"/>
      <c r="AA64" s="88"/>
      <c r="AB64" s="247"/>
      <c r="AC64" s="248"/>
      <c r="AD64" s="246"/>
      <c r="AE64" s="255"/>
      <c r="AF64" s="263"/>
      <c r="AG64" s="262"/>
      <c r="AH64" s="254"/>
      <c r="AI64" s="88"/>
      <c r="AJ64" s="247"/>
      <c r="AK64" s="248"/>
      <c r="AL64" s="246"/>
      <c r="AM64" s="255"/>
      <c r="AN64" s="263"/>
      <c r="AO64" s="262"/>
      <c r="AP64" s="254"/>
      <c r="AQ64" s="88"/>
      <c r="AR64" s="247"/>
      <c r="AS64" s="248"/>
      <c r="AT64" s="246"/>
      <c r="AU64" s="255"/>
      <c r="AV64" s="263"/>
      <c r="AW64" s="262"/>
      <c r="AX64" s="254"/>
      <c r="AY64" s="88"/>
      <c r="AZ64" s="247"/>
      <c r="BA64" s="248"/>
      <c r="BB64" s="246"/>
      <c r="BC64" s="255"/>
      <c r="BD64" s="263"/>
      <c r="BE64" s="262"/>
      <c r="BF64" s="254"/>
      <c r="BG64" s="88"/>
      <c r="BH64" s="247"/>
      <c r="BI64" s="248"/>
      <c r="BJ64" s="246"/>
      <c r="BK64" s="255"/>
      <c r="BL64" s="263"/>
      <c r="BM64" s="262"/>
      <c r="BN64" s="254"/>
      <c r="BO64" s="88"/>
      <c r="BP64" s="247"/>
      <c r="BQ64" s="248"/>
      <c r="BR64" s="246"/>
      <c r="BS64" s="255"/>
      <c r="BT64" s="263"/>
      <c r="BU64" s="262"/>
      <c r="BV64" s="254"/>
      <c r="BW64" s="88"/>
      <c r="BX64" s="247"/>
      <c r="BY64" s="248"/>
      <c r="BZ64" s="246"/>
      <c r="CA64" s="255"/>
      <c r="CB64" s="263"/>
      <c r="CC64" s="262"/>
      <c r="CD64" s="254"/>
      <c r="CE64" s="88"/>
      <c r="CF64" s="247"/>
      <c r="CG64" s="248"/>
      <c r="CH64" s="246"/>
      <c r="CI64" s="255"/>
      <c r="CJ64" s="263"/>
      <c r="CK64" s="262"/>
      <c r="CL64" s="254"/>
      <c r="CM64" s="88"/>
      <c r="CN64" s="247"/>
      <c r="CO64" s="248"/>
      <c r="CP64" s="246"/>
      <c r="CQ64" s="255"/>
      <c r="CR64" s="263"/>
      <c r="CS64" s="262"/>
      <c r="CT64" s="254"/>
      <c r="CU64" s="88"/>
      <c r="CV64" s="247"/>
      <c r="CW64" s="248"/>
      <c r="CX64" s="246"/>
      <c r="CY64" s="255"/>
      <c r="CZ64" s="263"/>
      <c r="DA64" s="262"/>
      <c r="DB64" s="254"/>
      <c r="DC64" s="88"/>
      <c r="DD64" s="247"/>
      <c r="DE64" s="248"/>
      <c r="DF64" s="246"/>
      <c r="DG64" s="255"/>
      <c r="DH64" s="263"/>
      <c r="DI64" s="262"/>
      <c r="DJ64" s="254"/>
      <c r="DK64" s="88"/>
      <c r="DL64" s="247"/>
      <c r="DM64" s="248"/>
      <c r="DN64" s="246"/>
      <c r="DO64" s="255"/>
      <c r="DP64" s="263"/>
      <c r="DQ64" s="262"/>
      <c r="DR64" s="254"/>
      <c r="DS64" s="88"/>
      <c r="DT64" s="247"/>
      <c r="DU64" s="248"/>
      <c r="DV64" s="246"/>
      <c r="DW64" s="255"/>
      <c r="DX64" s="263"/>
      <c r="DY64" s="262"/>
      <c r="DZ64" s="254"/>
      <c r="EA64" s="88"/>
      <c r="EB64" s="247"/>
      <c r="EC64" s="248"/>
      <c r="ED64" s="246"/>
      <c r="EE64" s="255"/>
      <c r="EF64" s="263"/>
      <c r="EG64" s="262"/>
      <c r="EH64" s="254"/>
      <c r="EI64" s="88"/>
      <c r="EJ64" s="247"/>
      <c r="EK64" s="248"/>
      <c r="EL64" s="246"/>
      <c r="EM64" s="255"/>
      <c r="EN64" s="263"/>
      <c r="EO64" s="262"/>
      <c r="EP64" s="254"/>
      <c r="EQ64" s="88"/>
      <c r="ER64" s="247"/>
      <c r="ES64" s="248"/>
      <c r="ET64" s="246"/>
      <c r="EU64" s="255"/>
      <c r="EV64" s="263"/>
      <c r="EW64" s="262"/>
      <c r="EX64" s="254"/>
      <c r="EY64" s="88"/>
      <c r="EZ64" s="247"/>
      <c r="FA64" s="248"/>
      <c r="FB64" s="246"/>
      <c r="FC64" s="255"/>
      <c r="FD64" s="263"/>
      <c r="FE64" s="262"/>
      <c r="FF64" s="254"/>
      <c r="FG64" s="88"/>
      <c r="FH64" s="247"/>
      <c r="FI64" s="248"/>
      <c r="FJ64" s="246"/>
      <c r="FK64" s="255"/>
      <c r="FL64" s="263"/>
      <c r="FM64" s="262"/>
      <c r="FN64" s="254"/>
      <c r="FO64" s="88"/>
      <c r="FP64" s="247"/>
      <c r="FQ64" s="248"/>
      <c r="FR64" s="246"/>
      <c r="FS64" s="255"/>
      <c r="FT64" s="263"/>
      <c r="FU64" s="262"/>
      <c r="FV64" s="254"/>
      <c r="FW64" s="88"/>
      <c r="FX64" s="247"/>
      <c r="FY64" s="248"/>
      <c r="FZ64" s="246"/>
      <c r="GA64" s="255"/>
      <c r="GB64" s="263"/>
      <c r="GC64" s="262"/>
      <c r="GD64" s="254"/>
      <c r="GE64" s="88"/>
      <c r="GF64" s="247"/>
      <c r="GG64" s="248"/>
      <c r="GH64" s="246"/>
      <c r="GI64" s="255"/>
      <c r="GJ64" s="263"/>
      <c r="GK64" s="262"/>
      <c r="GL64" s="254"/>
      <c r="GM64" s="88"/>
      <c r="GN64" s="247"/>
      <c r="GO64" s="248"/>
      <c r="GP64" s="246"/>
      <c r="GQ64" s="255"/>
      <c r="GR64" s="263"/>
      <c r="GS64" s="262"/>
      <c r="GT64" s="254"/>
      <c r="GU64" s="88"/>
      <c r="GV64" s="247"/>
      <c r="GW64" s="248"/>
      <c r="GX64" s="246"/>
      <c r="GY64" s="255"/>
      <c r="GZ64" s="263"/>
      <c r="HA64" s="262"/>
      <c r="HB64" s="254"/>
      <c r="HC64" s="88"/>
      <c r="HD64" s="247"/>
      <c r="HE64" s="248"/>
      <c r="HF64" s="246"/>
      <c r="HG64" s="255"/>
      <c r="HH64" s="263"/>
      <c r="HI64" s="262"/>
      <c r="HJ64" s="254"/>
      <c r="HK64" s="88"/>
      <c r="HL64" s="247"/>
      <c r="HM64" s="248"/>
      <c r="HN64" s="246"/>
      <c r="HO64" s="255"/>
      <c r="HP64" s="263"/>
      <c r="HQ64" s="262"/>
      <c r="HR64" s="254"/>
      <c r="HS64" s="88"/>
      <c r="HT64" s="247"/>
      <c r="HU64" s="248"/>
      <c r="HV64" s="246"/>
      <c r="HW64" s="255"/>
      <c r="HX64" s="263"/>
      <c r="HY64" s="262"/>
      <c r="HZ64" s="254"/>
      <c r="IA64" s="88"/>
      <c r="IB64" s="247"/>
      <c r="IC64" s="248"/>
      <c r="ID64" s="246"/>
      <c r="IE64" s="255"/>
      <c r="IF64" s="263"/>
      <c r="IG64" s="262"/>
      <c r="IH64" s="254"/>
      <c r="II64" s="88"/>
      <c r="IJ64" s="247"/>
      <c r="IK64" s="248"/>
      <c r="IL64" s="246"/>
      <c r="IM64" s="255"/>
      <c r="IN64" s="263"/>
      <c r="IO64" s="262"/>
      <c r="IP64" s="254"/>
      <c r="IQ64" s="88"/>
      <c r="IR64" s="247"/>
      <c r="IS64" s="248"/>
      <c r="IT64" s="246"/>
      <c r="IU64" s="255"/>
      <c r="IV64" s="263"/>
    </row>
    <row r="65" spans="1:256" s="252" customFormat="1" ht="22.5">
      <c r="A65" s="260" t="s">
        <v>227</v>
      </c>
      <c r="B65" s="242">
        <v>92002</v>
      </c>
      <c r="C65" s="88" t="s">
        <v>152</v>
      </c>
      <c r="D65" s="247" t="s">
        <v>125</v>
      </c>
      <c r="E65" s="273">
        <v>32.58</v>
      </c>
      <c r="F65" s="246">
        <v>17</v>
      </c>
      <c r="G65" s="244" t="e">
        <f t="shared" si="4"/>
        <v>#VALUE!</v>
      </c>
      <c r="H65" s="199" t="e">
        <f t="shared" si="5"/>
        <v>#VALUE!</v>
      </c>
      <c r="I65" s="262"/>
      <c r="J65" s="254"/>
      <c r="K65" s="88"/>
      <c r="L65" s="247"/>
      <c r="M65" s="248"/>
      <c r="N65" s="246"/>
      <c r="O65" s="255"/>
      <c r="P65" s="263"/>
      <c r="Q65" s="262"/>
      <c r="R65" s="254"/>
      <c r="S65" s="88"/>
      <c r="T65" s="247"/>
      <c r="U65" s="248"/>
      <c r="V65" s="246"/>
      <c r="W65" s="255"/>
      <c r="X65" s="263"/>
      <c r="Y65" s="262"/>
      <c r="Z65" s="254"/>
      <c r="AA65" s="88"/>
      <c r="AB65" s="247"/>
      <c r="AC65" s="248"/>
      <c r="AD65" s="246"/>
      <c r="AE65" s="255"/>
      <c r="AF65" s="263"/>
      <c r="AG65" s="262"/>
      <c r="AH65" s="254"/>
      <c r="AI65" s="88"/>
      <c r="AJ65" s="247"/>
      <c r="AK65" s="248"/>
      <c r="AL65" s="246"/>
      <c r="AM65" s="255"/>
      <c r="AN65" s="263"/>
      <c r="AO65" s="262"/>
      <c r="AP65" s="254"/>
      <c r="AQ65" s="88"/>
      <c r="AR65" s="247"/>
      <c r="AS65" s="248"/>
      <c r="AT65" s="246"/>
      <c r="AU65" s="255"/>
      <c r="AV65" s="263"/>
      <c r="AW65" s="262"/>
      <c r="AX65" s="254"/>
      <c r="AY65" s="88"/>
      <c r="AZ65" s="247"/>
      <c r="BA65" s="248"/>
      <c r="BB65" s="246"/>
      <c r="BC65" s="255"/>
      <c r="BD65" s="263"/>
      <c r="BE65" s="262"/>
      <c r="BF65" s="254"/>
      <c r="BG65" s="88"/>
      <c r="BH65" s="247"/>
      <c r="BI65" s="248"/>
      <c r="BJ65" s="246"/>
      <c r="BK65" s="255"/>
      <c r="BL65" s="263"/>
      <c r="BM65" s="262"/>
      <c r="BN65" s="254"/>
      <c r="BO65" s="88"/>
      <c r="BP65" s="247"/>
      <c r="BQ65" s="248"/>
      <c r="BR65" s="246"/>
      <c r="BS65" s="255"/>
      <c r="BT65" s="263"/>
      <c r="BU65" s="262"/>
      <c r="BV65" s="254"/>
      <c r="BW65" s="88"/>
      <c r="BX65" s="247"/>
      <c r="BY65" s="248"/>
      <c r="BZ65" s="246"/>
      <c r="CA65" s="255"/>
      <c r="CB65" s="263"/>
      <c r="CC65" s="262"/>
      <c r="CD65" s="254"/>
      <c r="CE65" s="88"/>
      <c r="CF65" s="247"/>
      <c r="CG65" s="248"/>
      <c r="CH65" s="246"/>
      <c r="CI65" s="255"/>
      <c r="CJ65" s="263"/>
      <c r="CK65" s="262"/>
      <c r="CL65" s="254"/>
      <c r="CM65" s="88"/>
      <c r="CN65" s="247"/>
      <c r="CO65" s="248"/>
      <c r="CP65" s="246"/>
      <c r="CQ65" s="255"/>
      <c r="CR65" s="263"/>
      <c r="CS65" s="262"/>
      <c r="CT65" s="254"/>
      <c r="CU65" s="88"/>
      <c r="CV65" s="247"/>
      <c r="CW65" s="248"/>
      <c r="CX65" s="246"/>
      <c r="CY65" s="255"/>
      <c r="CZ65" s="263"/>
      <c r="DA65" s="262"/>
      <c r="DB65" s="254"/>
      <c r="DC65" s="88"/>
      <c r="DD65" s="247"/>
      <c r="DE65" s="248"/>
      <c r="DF65" s="246"/>
      <c r="DG65" s="255"/>
      <c r="DH65" s="263"/>
      <c r="DI65" s="262"/>
      <c r="DJ65" s="254"/>
      <c r="DK65" s="88"/>
      <c r="DL65" s="247"/>
      <c r="DM65" s="248"/>
      <c r="DN65" s="246"/>
      <c r="DO65" s="255"/>
      <c r="DP65" s="263"/>
      <c r="DQ65" s="262"/>
      <c r="DR65" s="254"/>
      <c r="DS65" s="88"/>
      <c r="DT65" s="247"/>
      <c r="DU65" s="248"/>
      <c r="DV65" s="246"/>
      <c r="DW65" s="255"/>
      <c r="DX65" s="263"/>
      <c r="DY65" s="262"/>
      <c r="DZ65" s="254"/>
      <c r="EA65" s="88"/>
      <c r="EB65" s="247"/>
      <c r="EC65" s="248"/>
      <c r="ED65" s="246"/>
      <c r="EE65" s="255"/>
      <c r="EF65" s="263"/>
      <c r="EG65" s="262"/>
      <c r="EH65" s="254"/>
      <c r="EI65" s="88"/>
      <c r="EJ65" s="247"/>
      <c r="EK65" s="248"/>
      <c r="EL65" s="246"/>
      <c r="EM65" s="255"/>
      <c r="EN65" s="263"/>
      <c r="EO65" s="262"/>
      <c r="EP65" s="254"/>
      <c r="EQ65" s="88"/>
      <c r="ER65" s="247"/>
      <c r="ES65" s="248"/>
      <c r="ET65" s="246"/>
      <c r="EU65" s="255"/>
      <c r="EV65" s="263"/>
      <c r="EW65" s="262"/>
      <c r="EX65" s="254"/>
      <c r="EY65" s="88"/>
      <c r="EZ65" s="247"/>
      <c r="FA65" s="248"/>
      <c r="FB65" s="246"/>
      <c r="FC65" s="255"/>
      <c r="FD65" s="263"/>
      <c r="FE65" s="262"/>
      <c r="FF65" s="254"/>
      <c r="FG65" s="88"/>
      <c r="FH65" s="247"/>
      <c r="FI65" s="248"/>
      <c r="FJ65" s="246"/>
      <c r="FK65" s="255"/>
      <c r="FL65" s="263"/>
      <c r="FM65" s="262"/>
      <c r="FN65" s="254"/>
      <c r="FO65" s="88"/>
      <c r="FP65" s="247"/>
      <c r="FQ65" s="248"/>
      <c r="FR65" s="246"/>
      <c r="FS65" s="255"/>
      <c r="FT65" s="263"/>
      <c r="FU65" s="262"/>
      <c r="FV65" s="254"/>
      <c r="FW65" s="88"/>
      <c r="FX65" s="247"/>
      <c r="FY65" s="248"/>
      <c r="FZ65" s="246"/>
      <c r="GA65" s="255"/>
      <c r="GB65" s="263"/>
      <c r="GC65" s="262"/>
      <c r="GD65" s="254"/>
      <c r="GE65" s="88"/>
      <c r="GF65" s="247"/>
      <c r="GG65" s="248"/>
      <c r="GH65" s="246"/>
      <c r="GI65" s="255"/>
      <c r="GJ65" s="263"/>
      <c r="GK65" s="262"/>
      <c r="GL65" s="254"/>
      <c r="GM65" s="88"/>
      <c r="GN65" s="247"/>
      <c r="GO65" s="248"/>
      <c r="GP65" s="246"/>
      <c r="GQ65" s="255"/>
      <c r="GR65" s="263"/>
      <c r="GS65" s="262"/>
      <c r="GT65" s="254"/>
      <c r="GU65" s="88"/>
      <c r="GV65" s="247"/>
      <c r="GW65" s="248"/>
      <c r="GX65" s="246"/>
      <c r="GY65" s="255"/>
      <c r="GZ65" s="263"/>
      <c r="HA65" s="262"/>
      <c r="HB65" s="254"/>
      <c r="HC65" s="88"/>
      <c r="HD65" s="247"/>
      <c r="HE65" s="248"/>
      <c r="HF65" s="246"/>
      <c r="HG65" s="255"/>
      <c r="HH65" s="263"/>
      <c r="HI65" s="262"/>
      <c r="HJ65" s="254"/>
      <c r="HK65" s="88"/>
      <c r="HL65" s="247"/>
      <c r="HM65" s="248"/>
      <c r="HN65" s="246"/>
      <c r="HO65" s="255"/>
      <c r="HP65" s="263"/>
      <c r="HQ65" s="262"/>
      <c r="HR65" s="254"/>
      <c r="HS65" s="88"/>
      <c r="HT65" s="247"/>
      <c r="HU65" s="248"/>
      <c r="HV65" s="246"/>
      <c r="HW65" s="255"/>
      <c r="HX65" s="263"/>
      <c r="HY65" s="262"/>
      <c r="HZ65" s="254"/>
      <c r="IA65" s="88"/>
      <c r="IB65" s="247"/>
      <c r="IC65" s="248"/>
      <c r="ID65" s="246"/>
      <c r="IE65" s="255"/>
      <c r="IF65" s="263"/>
      <c r="IG65" s="262"/>
      <c r="IH65" s="254"/>
      <c r="II65" s="88"/>
      <c r="IJ65" s="247"/>
      <c r="IK65" s="248"/>
      <c r="IL65" s="246"/>
      <c r="IM65" s="255"/>
      <c r="IN65" s="263"/>
      <c r="IO65" s="262"/>
      <c r="IP65" s="254"/>
      <c r="IQ65" s="88"/>
      <c r="IR65" s="247"/>
      <c r="IS65" s="248"/>
      <c r="IT65" s="246"/>
      <c r="IU65" s="255"/>
      <c r="IV65" s="263"/>
    </row>
    <row r="66" spans="1:256" s="252" customFormat="1" ht="22.5">
      <c r="A66" s="260" t="s">
        <v>228</v>
      </c>
      <c r="B66" s="242">
        <v>92003</v>
      </c>
      <c r="C66" s="88" t="s">
        <v>179</v>
      </c>
      <c r="D66" s="247" t="s">
        <v>125</v>
      </c>
      <c r="E66" s="273">
        <v>35.72</v>
      </c>
      <c r="F66" s="246">
        <v>2</v>
      </c>
      <c r="G66" s="244" t="e">
        <f t="shared" si="4"/>
        <v>#VALUE!</v>
      </c>
      <c r="H66" s="199" t="e">
        <f t="shared" si="5"/>
        <v>#VALUE!</v>
      </c>
      <c r="I66" s="262"/>
      <c r="J66" s="254"/>
      <c r="K66" s="88"/>
      <c r="L66" s="247"/>
      <c r="M66" s="248"/>
      <c r="N66" s="246"/>
      <c r="O66" s="255"/>
      <c r="P66" s="263"/>
      <c r="Q66" s="262"/>
      <c r="R66" s="254"/>
      <c r="S66" s="88"/>
      <c r="T66" s="247"/>
      <c r="U66" s="248"/>
      <c r="V66" s="246"/>
      <c r="W66" s="255"/>
      <c r="X66" s="263"/>
      <c r="Y66" s="262"/>
      <c r="Z66" s="254"/>
      <c r="AA66" s="88"/>
      <c r="AB66" s="247"/>
      <c r="AC66" s="248"/>
      <c r="AD66" s="246"/>
      <c r="AE66" s="255"/>
      <c r="AF66" s="263"/>
      <c r="AG66" s="262"/>
      <c r="AH66" s="254"/>
      <c r="AI66" s="88"/>
      <c r="AJ66" s="247"/>
      <c r="AK66" s="248"/>
      <c r="AL66" s="246"/>
      <c r="AM66" s="255"/>
      <c r="AN66" s="263"/>
      <c r="AO66" s="262"/>
      <c r="AP66" s="254"/>
      <c r="AQ66" s="88"/>
      <c r="AR66" s="247"/>
      <c r="AS66" s="248"/>
      <c r="AT66" s="246"/>
      <c r="AU66" s="255"/>
      <c r="AV66" s="263"/>
      <c r="AW66" s="262"/>
      <c r="AX66" s="254"/>
      <c r="AY66" s="88"/>
      <c r="AZ66" s="247"/>
      <c r="BA66" s="248"/>
      <c r="BB66" s="246"/>
      <c r="BC66" s="255"/>
      <c r="BD66" s="263"/>
      <c r="BE66" s="262"/>
      <c r="BF66" s="254"/>
      <c r="BG66" s="88"/>
      <c r="BH66" s="247"/>
      <c r="BI66" s="248"/>
      <c r="BJ66" s="246"/>
      <c r="BK66" s="255"/>
      <c r="BL66" s="263"/>
      <c r="BM66" s="262"/>
      <c r="BN66" s="254"/>
      <c r="BO66" s="88"/>
      <c r="BP66" s="247"/>
      <c r="BQ66" s="248"/>
      <c r="BR66" s="246"/>
      <c r="BS66" s="255"/>
      <c r="BT66" s="263"/>
      <c r="BU66" s="262"/>
      <c r="BV66" s="254"/>
      <c r="BW66" s="88"/>
      <c r="BX66" s="247"/>
      <c r="BY66" s="248"/>
      <c r="BZ66" s="246"/>
      <c r="CA66" s="255"/>
      <c r="CB66" s="263"/>
      <c r="CC66" s="262"/>
      <c r="CD66" s="254"/>
      <c r="CE66" s="88"/>
      <c r="CF66" s="247"/>
      <c r="CG66" s="248"/>
      <c r="CH66" s="246"/>
      <c r="CI66" s="255"/>
      <c r="CJ66" s="263"/>
      <c r="CK66" s="262"/>
      <c r="CL66" s="254"/>
      <c r="CM66" s="88"/>
      <c r="CN66" s="247"/>
      <c r="CO66" s="248"/>
      <c r="CP66" s="246"/>
      <c r="CQ66" s="255"/>
      <c r="CR66" s="263"/>
      <c r="CS66" s="262"/>
      <c r="CT66" s="254"/>
      <c r="CU66" s="88"/>
      <c r="CV66" s="247"/>
      <c r="CW66" s="248"/>
      <c r="CX66" s="246"/>
      <c r="CY66" s="255"/>
      <c r="CZ66" s="263"/>
      <c r="DA66" s="262"/>
      <c r="DB66" s="254"/>
      <c r="DC66" s="88"/>
      <c r="DD66" s="247"/>
      <c r="DE66" s="248"/>
      <c r="DF66" s="246"/>
      <c r="DG66" s="255"/>
      <c r="DH66" s="263"/>
      <c r="DI66" s="262"/>
      <c r="DJ66" s="254"/>
      <c r="DK66" s="88"/>
      <c r="DL66" s="247"/>
      <c r="DM66" s="248"/>
      <c r="DN66" s="246"/>
      <c r="DO66" s="255"/>
      <c r="DP66" s="263"/>
      <c r="DQ66" s="262"/>
      <c r="DR66" s="254"/>
      <c r="DS66" s="88"/>
      <c r="DT66" s="247"/>
      <c r="DU66" s="248"/>
      <c r="DV66" s="246"/>
      <c r="DW66" s="255"/>
      <c r="DX66" s="263"/>
      <c r="DY66" s="262"/>
      <c r="DZ66" s="254"/>
      <c r="EA66" s="88"/>
      <c r="EB66" s="247"/>
      <c r="EC66" s="248"/>
      <c r="ED66" s="246"/>
      <c r="EE66" s="255"/>
      <c r="EF66" s="263"/>
      <c r="EG66" s="262"/>
      <c r="EH66" s="254"/>
      <c r="EI66" s="88"/>
      <c r="EJ66" s="247"/>
      <c r="EK66" s="248"/>
      <c r="EL66" s="246"/>
      <c r="EM66" s="255"/>
      <c r="EN66" s="263"/>
      <c r="EO66" s="262"/>
      <c r="EP66" s="254"/>
      <c r="EQ66" s="88"/>
      <c r="ER66" s="247"/>
      <c r="ES66" s="248"/>
      <c r="ET66" s="246"/>
      <c r="EU66" s="255"/>
      <c r="EV66" s="263"/>
      <c r="EW66" s="262"/>
      <c r="EX66" s="254"/>
      <c r="EY66" s="88"/>
      <c r="EZ66" s="247"/>
      <c r="FA66" s="248"/>
      <c r="FB66" s="246"/>
      <c r="FC66" s="255"/>
      <c r="FD66" s="263"/>
      <c r="FE66" s="262"/>
      <c r="FF66" s="254"/>
      <c r="FG66" s="88"/>
      <c r="FH66" s="247"/>
      <c r="FI66" s="248"/>
      <c r="FJ66" s="246"/>
      <c r="FK66" s="255"/>
      <c r="FL66" s="263"/>
      <c r="FM66" s="262"/>
      <c r="FN66" s="254"/>
      <c r="FO66" s="88"/>
      <c r="FP66" s="247"/>
      <c r="FQ66" s="248"/>
      <c r="FR66" s="246"/>
      <c r="FS66" s="255"/>
      <c r="FT66" s="263"/>
      <c r="FU66" s="262"/>
      <c r="FV66" s="254"/>
      <c r="FW66" s="88"/>
      <c r="FX66" s="247"/>
      <c r="FY66" s="248"/>
      <c r="FZ66" s="246"/>
      <c r="GA66" s="255"/>
      <c r="GB66" s="263"/>
      <c r="GC66" s="262"/>
      <c r="GD66" s="254"/>
      <c r="GE66" s="88"/>
      <c r="GF66" s="247"/>
      <c r="GG66" s="248"/>
      <c r="GH66" s="246"/>
      <c r="GI66" s="255"/>
      <c r="GJ66" s="263"/>
      <c r="GK66" s="262"/>
      <c r="GL66" s="254"/>
      <c r="GM66" s="88"/>
      <c r="GN66" s="247"/>
      <c r="GO66" s="248"/>
      <c r="GP66" s="246"/>
      <c r="GQ66" s="255"/>
      <c r="GR66" s="263"/>
      <c r="GS66" s="262"/>
      <c r="GT66" s="254"/>
      <c r="GU66" s="88"/>
      <c r="GV66" s="247"/>
      <c r="GW66" s="248"/>
      <c r="GX66" s="246"/>
      <c r="GY66" s="255"/>
      <c r="GZ66" s="263"/>
      <c r="HA66" s="262"/>
      <c r="HB66" s="254"/>
      <c r="HC66" s="88"/>
      <c r="HD66" s="247"/>
      <c r="HE66" s="248"/>
      <c r="HF66" s="246"/>
      <c r="HG66" s="255"/>
      <c r="HH66" s="263"/>
      <c r="HI66" s="262"/>
      <c r="HJ66" s="254"/>
      <c r="HK66" s="88"/>
      <c r="HL66" s="247"/>
      <c r="HM66" s="248"/>
      <c r="HN66" s="246"/>
      <c r="HO66" s="255"/>
      <c r="HP66" s="263"/>
      <c r="HQ66" s="262"/>
      <c r="HR66" s="254"/>
      <c r="HS66" s="88"/>
      <c r="HT66" s="247"/>
      <c r="HU66" s="248"/>
      <c r="HV66" s="246"/>
      <c r="HW66" s="255"/>
      <c r="HX66" s="263"/>
      <c r="HY66" s="262"/>
      <c r="HZ66" s="254"/>
      <c r="IA66" s="88"/>
      <c r="IB66" s="247"/>
      <c r="IC66" s="248"/>
      <c r="ID66" s="246"/>
      <c r="IE66" s="255"/>
      <c r="IF66" s="263"/>
      <c r="IG66" s="262"/>
      <c r="IH66" s="254"/>
      <c r="II66" s="88"/>
      <c r="IJ66" s="247"/>
      <c r="IK66" s="248"/>
      <c r="IL66" s="246"/>
      <c r="IM66" s="255"/>
      <c r="IN66" s="263"/>
      <c r="IO66" s="262"/>
      <c r="IP66" s="254"/>
      <c r="IQ66" s="88"/>
      <c r="IR66" s="247"/>
      <c r="IS66" s="248"/>
      <c r="IT66" s="246"/>
      <c r="IU66" s="255"/>
      <c r="IV66" s="263"/>
    </row>
    <row r="67" spans="1:256" s="264" customFormat="1" ht="22.5">
      <c r="A67" s="260" t="s">
        <v>229</v>
      </c>
      <c r="B67" s="242" t="s">
        <v>182</v>
      </c>
      <c r="C67" s="88" t="s">
        <v>184</v>
      </c>
      <c r="D67" s="247" t="s">
        <v>125</v>
      </c>
      <c r="E67" s="273">
        <v>112.16</v>
      </c>
      <c r="F67" s="246">
        <v>12</v>
      </c>
      <c r="G67" s="244" t="e">
        <f t="shared" si="4"/>
        <v>#VALUE!</v>
      </c>
      <c r="H67" s="199" t="e">
        <f t="shared" si="5"/>
        <v>#VALUE!</v>
      </c>
      <c r="I67" s="260"/>
      <c r="J67" s="254"/>
      <c r="K67" s="88"/>
      <c r="L67" s="247"/>
      <c r="M67" s="248"/>
      <c r="N67" s="246"/>
      <c r="O67" s="255"/>
      <c r="P67" s="263"/>
      <c r="Q67" s="260"/>
      <c r="R67" s="254"/>
      <c r="S67" s="88"/>
      <c r="T67" s="247"/>
      <c r="U67" s="248"/>
      <c r="V67" s="246"/>
      <c r="W67" s="255"/>
      <c r="X67" s="263"/>
      <c r="Y67" s="260"/>
      <c r="Z67" s="254"/>
      <c r="AA67" s="88"/>
      <c r="AB67" s="247"/>
      <c r="AC67" s="248"/>
      <c r="AD67" s="246"/>
      <c r="AE67" s="255"/>
      <c r="AF67" s="263"/>
      <c r="AG67" s="260"/>
      <c r="AH67" s="254"/>
      <c r="AI67" s="88"/>
      <c r="AJ67" s="247"/>
      <c r="AK67" s="248"/>
      <c r="AL67" s="246"/>
      <c r="AM67" s="255"/>
      <c r="AN67" s="263"/>
      <c r="AO67" s="260"/>
      <c r="AP67" s="254"/>
      <c r="AQ67" s="88"/>
      <c r="AR67" s="247"/>
      <c r="AS67" s="248"/>
      <c r="AT67" s="246"/>
      <c r="AU67" s="255"/>
      <c r="AV67" s="263"/>
      <c r="AW67" s="260"/>
      <c r="AX67" s="254"/>
      <c r="AY67" s="88"/>
      <c r="AZ67" s="247"/>
      <c r="BA67" s="248"/>
      <c r="BB67" s="246"/>
      <c r="BC67" s="255"/>
      <c r="BD67" s="263"/>
      <c r="BE67" s="260"/>
      <c r="BF67" s="254"/>
      <c r="BG67" s="88"/>
      <c r="BH67" s="247"/>
      <c r="BI67" s="248"/>
      <c r="BJ67" s="246"/>
      <c r="BK67" s="255"/>
      <c r="BL67" s="263"/>
      <c r="BM67" s="260"/>
      <c r="BN67" s="254"/>
      <c r="BO67" s="88"/>
      <c r="BP67" s="247"/>
      <c r="BQ67" s="248"/>
      <c r="BR67" s="246"/>
      <c r="BS67" s="255"/>
      <c r="BT67" s="263"/>
      <c r="BU67" s="260"/>
      <c r="BV67" s="254"/>
      <c r="BW67" s="88"/>
      <c r="BX67" s="247"/>
      <c r="BY67" s="248"/>
      <c r="BZ67" s="246"/>
      <c r="CA67" s="255"/>
      <c r="CB67" s="263"/>
      <c r="CC67" s="260"/>
      <c r="CD67" s="254"/>
      <c r="CE67" s="88"/>
      <c r="CF67" s="247"/>
      <c r="CG67" s="248"/>
      <c r="CH67" s="246"/>
      <c r="CI67" s="255"/>
      <c r="CJ67" s="263"/>
      <c r="CK67" s="260"/>
      <c r="CL67" s="254"/>
      <c r="CM67" s="88"/>
      <c r="CN67" s="247"/>
      <c r="CO67" s="248"/>
      <c r="CP67" s="246"/>
      <c r="CQ67" s="255"/>
      <c r="CR67" s="263"/>
      <c r="CS67" s="260"/>
      <c r="CT67" s="254"/>
      <c r="CU67" s="88"/>
      <c r="CV67" s="247"/>
      <c r="CW67" s="248"/>
      <c r="CX67" s="246"/>
      <c r="CY67" s="255"/>
      <c r="CZ67" s="263"/>
      <c r="DA67" s="260"/>
      <c r="DB67" s="254"/>
      <c r="DC67" s="88"/>
      <c r="DD67" s="247"/>
      <c r="DE67" s="248"/>
      <c r="DF67" s="246"/>
      <c r="DG67" s="255"/>
      <c r="DH67" s="263"/>
      <c r="DI67" s="260"/>
      <c r="DJ67" s="254"/>
      <c r="DK67" s="88"/>
      <c r="DL67" s="247"/>
      <c r="DM67" s="248"/>
      <c r="DN67" s="246"/>
      <c r="DO67" s="255"/>
      <c r="DP67" s="263"/>
      <c r="DQ67" s="260"/>
      <c r="DR67" s="254"/>
      <c r="DS67" s="88"/>
      <c r="DT67" s="247"/>
      <c r="DU67" s="248"/>
      <c r="DV67" s="246"/>
      <c r="DW67" s="255"/>
      <c r="DX67" s="263"/>
      <c r="DY67" s="260"/>
      <c r="DZ67" s="254"/>
      <c r="EA67" s="88"/>
      <c r="EB67" s="247"/>
      <c r="EC67" s="248"/>
      <c r="ED67" s="246"/>
      <c r="EE67" s="255"/>
      <c r="EF67" s="263"/>
      <c r="EG67" s="260"/>
      <c r="EH67" s="254"/>
      <c r="EI67" s="88"/>
      <c r="EJ67" s="247"/>
      <c r="EK67" s="248"/>
      <c r="EL67" s="246"/>
      <c r="EM67" s="255"/>
      <c r="EN67" s="263"/>
      <c r="EO67" s="260"/>
      <c r="EP67" s="254"/>
      <c r="EQ67" s="88"/>
      <c r="ER67" s="247"/>
      <c r="ES67" s="248"/>
      <c r="ET67" s="246"/>
      <c r="EU67" s="255"/>
      <c r="EV67" s="263"/>
      <c r="EW67" s="260"/>
      <c r="EX67" s="254"/>
      <c r="EY67" s="88"/>
      <c r="EZ67" s="247"/>
      <c r="FA67" s="248"/>
      <c r="FB67" s="246"/>
      <c r="FC67" s="255"/>
      <c r="FD67" s="263"/>
      <c r="FE67" s="260"/>
      <c r="FF67" s="254"/>
      <c r="FG67" s="88"/>
      <c r="FH67" s="247"/>
      <c r="FI67" s="248"/>
      <c r="FJ67" s="246"/>
      <c r="FK67" s="255"/>
      <c r="FL67" s="263"/>
      <c r="FM67" s="260"/>
      <c r="FN67" s="254"/>
      <c r="FO67" s="88"/>
      <c r="FP67" s="247"/>
      <c r="FQ67" s="248"/>
      <c r="FR67" s="246"/>
      <c r="FS67" s="255"/>
      <c r="FT67" s="263"/>
      <c r="FU67" s="260"/>
      <c r="FV67" s="254"/>
      <c r="FW67" s="88"/>
      <c r="FX67" s="247"/>
      <c r="FY67" s="248"/>
      <c r="FZ67" s="246"/>
      <c r="GA67" s="255"/>
      <c r="GB67" s="263"/>
      <c r="GC67" s="260"/>
      <c r="GD67" s="254"/>
      <c r="GE67" s="88"/>
      <c r="GF67" s="247"/>
      <c r="GG67" s="248"/>
      <c r="GH67" s="246"/>
      <c r="GI67" s="255"/>
      <c r="GJ67" s="263"/>
      <c r="GK67" s="260"/>
      <c r="GL67" s="254"/>
      <c r="GM67" s="88"/>
      <c r="GN67" s="247"/>
      <c r="GO67" s="248"/>
      <c r="GP67" s="246"/>
      <c r="GQ67" s="255"/>
      <c r="GR67" s="263"/>
      <c r="GS67" s="260"/>
      <c r="GT67" s="254"/>
      <c r="GU67" s="88"/>
      <c r="GV67" s="247"/>
      <c r="GW67" s="248"/>
      <c r="GX67" s="246"/>
      <c r="GY67" s="255"/>
      <c r="GZ67" s="263"/>
      <c r="HA67" s="260"/>
      <c r="HB67" s="254"/>
      <c r="HC67" s="88"/>
      <c r="HD67" s="247"/>
      <c r="HE67" s="248"/>
      <c r="HF67" s="246"/>
      <c r="HG67" s="255"/>
      <c r="HH67" s="263"/>
      <c r="HI67" s="260"/>
      <c r="HJ67" s="254"/>
      <c r="HK67" s="88"/>
      <c r="HL67" s="247"/>
      <c r="HM67" s="248"/>
      <c r="HN67" s="246"/>
      <c r="HO67" s="255"/>
      <c r="HP67" s="263"/>
      <c r="HQ67" s="260"/>
      <c r="HR67" s="254"/>
      <c r="HS67" s="88"/>
      <c r="HT67" s="247"/>
      <c r="HU67" s="248"/>
      <c r="HV67" s="246"/>
      <c r="HW67" s="255"/>
      <c r="HX67" s="263"/>
      <c r="HY67" s="260"/>
      <c r="HZ67" s="254"/>
      <c r="IA67" s="88"/>
      <c r="IB67" s="247"/>
      <c r="IC67" s="248"/>
      <c r="ID67" s="246"/>
      <c r="IE67" s="255"/>
      <c r="IF67" s="263"/>
      <c r="IG67" s="260"/>
      <c r="IH67" s="254"/>
      <c r="II67" s="88"/>
      <c r="IJ67" s="247"/>
      <c r="IK67" s="248"/>
      <c r="IL67" s="246"/>
      <c r="IM67" s="255"/>
      <c r="IN67" s="263"/>
      <c r="IO67" s="260"/>
      <c r="IP67" s="254"/>
      <c r="IQ67" s="88"/>
      <c r="IR67" s="247"/>
      <c r="IS67" s="248"/>
      <c r="IT67" s="246"/>
      <c r="IU67" s="255"/>
      <c r="IV67" s="263"/>
    </row>
    <row r="68" spans="1:256" s="264" customFormat="1" ht="11.25">
      <c r="A68" s="260" t="s">
        <v>230</v>
      </c>
      <c r="B68" s="242">
        <v>39387</v>
      </c>
      <c r="C68" s="88" t="s">
        <v>183</v>
      </c>
      <c r="D68" s="247" t="s">
        <v>125</v>
      </c>
      <c r="E68" s="273">
        <v>49.56</v>
      </c>
      <c r="F68" s="246">
        <v>24</v>
      </c>
      <c r="G68" s="244" t="e">
        <f t="shared" si="4"/>
        <v>#VALUE!</v>
      </c>
      <c r="H68" s="199" t="e">
        <f t="shared" si="5"/>
        <v>#VALUE!</v>
      </c>
      <c r="I68" s="260"/>
      <c r="J68" s="254"/>
      <c r="K68" s="88"/>
      <c r="L68" s="247"/>
      <c r="M68" s="248"/>
      <c r="N68" s="246"/>
      <c r="O68" s="255"/>
      <c r="P68" s="263"/>
      <c r="Q68" s="260"/>
      <c r="R68" s="254"/>
      <c r="S68" s="88"/>
      <c r="T68" s="247"/>
      <c r="U68" s="248"/>
      <c r="V68" s="246"/>
      <c r="W68" s="255"/>
      <c r="X68" s="263"/>
      <c r="Y68" s="260"/>
      <c r="Z68" s="254"/>
      <c r="AA68" s="88"/>
      <c r="AB68" s="247"/>
      <c r="AC68" s="248"/>
      <c r="AD68" s="246"/>
      <c r="AE68" s="255"/>
      <c r="AF68" s="263"/>
      <c r="AG68" s="260"/>
      <c r="AH68" s="254"/>
      <c r="AI68" s="88"/>
      <c r="AJ68" s="247"/>
      <c r="AK68" s="248"/>
      <c r="AL68" s="246"/>
      <c r="AM68" s="255"/>
      <c r="AN68" s="263"/>
      <c r="AO68" s="260"/>
      <c r="AP68" s="254"/>
      <c r="AQ68" s="88"/>
      <c r="AR68" s="247"/>
      <c r="AS68" s="248"/>
      <c r="AT68" s="246"/>
      <c r="AU68" s="255"/>
      <c r="AV68" s="263"/>
      <c r="AW68" s="260"/>
      <c r="AX68" s="254"/>
      <c r="AY68" s="88"/>
      <c r="AZ68" s="247"/>
      <c r="BA68" s="248"/>
      <c r="BB68" s="246"/>
      <c r="BC68" s="255"/>
      <c r="BD68" s="263"/>
      <c r="BE68" s="260"/>
      <c r="BF68" s="254"/>
      <c r="BG68" s="88"/>
      <c r="BH68" s="247"/>
      <c r="BI68" s="248"/>
      <c r="BJ68" s="246"/>
      <c r="BK68" s="255"/>
      <c r="BL68" s="263"/>
      <c r="BM68" s="260"/>
      <c r="BN68" s="254"/>
      <c r="BO68" s="88"/>
      <c r="BP68" s="247"/>
      <c r="BQ68" s="248"/>
      <c r="BR68" s="246"/>
      <c r="BS68" s="255"/>
      <c r="BT68" s="263"/>
      <c r="BU68" s="260"/>
      <c r="BV68" s="254"/>
      <c r="BW68" s="88"/>
      <c r="BX68" s="247"/>
      <c r="BY68" s="248"/>
      <c r="BZ68" s="246"/>
      <c r="CA68" s="255"/>
      <c r="CB68" s="263"/>
      <c r="CC68" s="260"/>
      <c r="CD68" s="254"/>
      <c r="CE68" s="88"/>
      <c r="CF68" s="247"/>
      <c r="CG68" s="248"/>
      <c r="CH68" s="246"/>
      <c r="CI68" s="255"/>
      <c r="CJ68" s="263"/>
      <c r="CK68" s="260"/>
      <c r="CL68" s="254"/>
      <c r="CM68" s="88"/>
      <c r="CN68" s="247"/>
      <c r="CO68" s="248"/>
      <c r="CP68" s="246"/>
      <c r="CQ68" s="255"/>
      <c r="CR68" s="263"/>
      <c r="CS68" s="260"/>
      <c r="CT68" s="254"/>
      <c r="CU68" s="88"/>
      <c r="CV68" s="247"/>
      <c r="CW68" s="248"/>
      <c r="CX68" s="246"/>
      <c r="CY68" s="255"/>
      <c r="CZ68" s="263"/>
      <c r="DA68" s="260"/>
      <c r="DB68" s="254"/>
      <c r="DC68" s="88"/>
      <c r="DD68" s="247"/>
      <c r="DE68" s="248"/>
      <c r="DF68" s="246"/>
      <c r="DG68" s="255"/>
      <c r="DH68" s="263"/>
      <c r="DI68" s="260"/>
      <c r="DJ68" s="254"/>
      <c r="DK68" s="88"/>
      <c r="DL68" s="247"/>
      <c r="DM68" s="248"/>
      <c r="DN68" s="246"/>
      <c r="DO68" s="255"/>
      <c r="DP68" s="263"/>
      <c r="DQ68" s="260"/>
      <c r="DR68" s="254"/>
      <c r="DS68" s="88"/>
      <c r="DT68" s="247"/>
      <c r="DU68" s="248"/>
      <c r="DV68" s="246"/>
      <c r="DW68" s="255"/>
      <c r="DX68" s="263"/>
      <c r="DY68" s="260"/>
      <c r="DZ68" s="254"/>
      <c r="EA68" s="88"/>
      <c r="EB68" s="247"/>
      <c r="EC68" s="248"/>
      <c r="ED68" s="246"/>
      <c r="EE68" s="255"/>
      <c r="EF68" s="263"/>
      <c r="EG68" s="260"/>
      <c r="EH68" s="254"/>
      <c r="EI68" s="88"/>
      <c r="EJ68" s="247"/>
      <c r="EK68" s="248"/>
      <c r="EL68" s="246"/>
      <c r="EM68" s="255"/>
      <c r="EN68" s="263"/>
      <c r="EO68" s="260"/>
      <c r="EP68" s="254"/>
      <c r="EQ68" s="88"/>
      <c r="ER68" s="247"/>
      <c r="ES68" s="248"/>
      <c r="ET68" s="246"/>
      <c r="EU68" s="255"/>
      <c r="EV68" s="263"/>
      <c r="EW68" s="260"/>
      <c r="EX68" s="254"/>
      <c r="EY68" s="88"/>
      <c r="EZ68" s="247"/>
      <c r="FA68" s="248"/>
      <c r="FB68" s="246"/>
      <c r="FC68" s="255"/>
      <c r="FD68" s="263"/>
      <c r="FE68" s="260"/>
      <c r="FF68" s="254"/>
      <c r="FG68" s="88"/>
      <c r="FH68" s="247"/>
      <c r="FI68" s="248"/>
      <c r="FJ68" s="246"/>
      <c r="FK68" s="255"/>
      <c r="FL68" s="263"/>
      <c r="FM68" s="260"/>
      <c r="FN68" s="254"/>
      <c r="FO68" s="88"/>
      <c r="FP68" s="247"/>
      <c r="FQ68" s="248"/>
      <c r="FR68" s="246"/>
      <c r="FS68" s="255"/>
      <c r="FT68" s="263"/>
      <c r="FU68" s="260"/>
      <c r="FV68" s="254"/>
      <c r="FW68" s="88"/>
      <c r="FX68" s="247"/>
      <c r="FY68" s="248"/>
      <c r="FZ68" s="246"/>
      <c r="GA68" s="255"/>
      <c r="GB68" s="263"/>
      <c r="GC68" s="260"/>
      <c r="GD68" s="254"/>
      <c r="GE68" s="88"/>
      <c r="GF68" s="247"/>
      <c r="GG68" s="248"/>
      <c r="GH68" s="246"/>
      <c r="GI68" s="255"/>
      <c r="GJ68" s="263"/>
      <c r="GK68" s="260"/>
      <c r="GL68" s="254"/>
      <c r="GM68" s="88"/>
      <c r="GN68" s="247"/>
      <c r="GO68" s="248"/>
      <c r="GP68" s="246"/>
      <c r="GQ68" s="255"/>
      <c r="GR68" s="263"/>
      <c r="GS68" s="260"/>
      <c r="GT68" s="254"/>
      <c r="GU68" s="88"/>
      <c r="GV68" s="247"/>
      <c r="GW68" s="248"/>
      <c r="GX68" s="246"/>
      <c r="GY68" s="255"/>
      <c r="GZ68" s="263"/>
      <c r="HA68" s="260"/>
      <c r="HB68" s="254"/>
      <c r="HC68" s="88"/>
      <c r="HD68" s="247"/>
      <c r="HE68" s="248"/>
      <c r="HF68" s="246"/>
      <c r="HG68" s="255"/>
      <c r="HH68" s="263"/>
      <c r="HI68" s="260"/>
      <c r="HJ68" s="254"/>
      <c r="HK68" s="88"/>
      <c r="HL68" s="247"/>
      <c r="HM68" s="248"/>
      <c r="HN68" s="246"/>
      <c r="HO68" s="255"/>
      <c r="HP68" s="263"/>
      <c r="HQ68" s="260"/>
      <c r="HR68" s="254"/>
      <c r="HS68" s="88"/>
      <c r="HT68" s="247"/>
      <c r="HU68" s="248"/>
      <c r="HV68" s="246"/>
      <c r="HW68" s="255"/>
      <c r="HX68" s="263"/>
      <c r="HY68" s="260"/>
      <c r="HZ68" s="254"/>
      <c r="IA68" s="88"/>
      <c r="IB68" s="247"/>
      <c r="IC68" s="248"/>
      <c r="ID68" s="246"/>
      <c r="IE68" s="255"/>
      <c r="IF68" s="263"/>
      <c r="IG68" s="260"/>
      <c r="IH68" s="254"/>
      <c r="II68" s="88"/>
      <c r="IJ68" s="247"/>
      <c r="IK68" s="248"/>
      <c r="IL68" s="246"/>
      <c r="IM68" s="255"/>
      <c r="IN68" s="263"/>
      <c r="IO68" s="260"/>
      <c r="IP68" s="254"/>
      <c r="IQ68" s="88"/>
      <c r="IR68" s="247"/>
      <c r="IS68" s="248"/>
      <c r="IT68" s="246"/>
      <c r="IU68" s="255"/>
      <c r="IV68" s="263"/>
    </row>
    <row r="69" spans="1:256" s="252" customFormat="1" ht="33.75">
      <c r="A69" s="260" t="s">
        <v>231</v>
      </c>
      <c r="B69" s="242">
        <v>38769</v>
      </c>
      <c r="C69" s="88" t="s">
        <v>181</v>
      </c>
      <c r="D69" s="247" t="s">
        <v>125</v>
      </c>
      <c r="E69" s="273">
        <v>26.11</v>
      </c>
      <c r="F69" s="246">
        <v>1</v>
      </c>
      <c r="G69" s="244" t="e">
        <f t="shared" si="4"/>
        <v>#VALUE!</v>
      </c>
      <c r="H69" s="199" t="e">
        <f t="shared" si="5"/>
        <v>#VALUE!</v>
      </c>
      <c r="I69" s="262"/>
      <c r="J69" s="254"/>
      <c r="K69" s="88"/>
      <c r="L69" s="247"/>
      <c r="M69" s="248"/>
      <c r="N69" s="246"/>
      <c r="O69" s="255"/>
      <c r="P69" s="263"/>
      <c r="Q69" s="262"/>
      <c r="R69" s="254"/>
      <c r="S69" s="88"/>
      <c r="T69" s="247"/>
      <c r="U69" s="248"/>
      <c r="V69" s="246"/>
      <c r="W69" s="255"/>
      <c r="X69" s="263"/>
      <c r="Y69" s="262"/>
      <c r="Z69" s="254"/>
      <c r="AA69" s="88"/>
      <c r="AB69" s="247"/>
      <c r="AC69" s="248"/>
      <c r="AD69" s="246"/>
      <c r="AE69" s="255"/>
      <c r="AF69" s="263"/>
      <c r="AG69" s="262"/>
      <c r="AH69" s="254"/>
      <c r="AI69" s="88"/>
      <c r="AJ69" s="247"/>
      <c r="AK69" s="248"/>
      <c r="AL69" s="246"/>
      <c r="AM69" s="255"/>
      <c r="AN69" s="263"/>
      <c r="AO69" s="262"/>
      <c r="AP69" s="254"/>
      <c r="AQ69" s="88"/>
      <c r="AR69" s="247"/>
      <c r="AS69" s="248"/>
      <c r="AT69" s="246"/>
      <c r="AU69" s="255"/>
      <c r="AV69" s="263"/>
      <c r="AW69" s="262"/>
      <c r="AX69" s="254"/>
      <c r="AY69" s="88"/>
      <c r="AZ69" s="247"/>
      <c r="BA69" s="248"/>
      <c r="BB69" s="246"/>
      <c r="BC69" s="255"/>
      <c r="BD69" s="263"/>
      <c r="BE69" s="262"/>
      <c r="BF69" s="254"/>
      <c r="BG69" s="88"/>
      <c r="BH69" s="247"/>
      <c r="BI69" s="248"/>
      <c r="BJ69" s="246"/>
      <c r="BK69" s="255"/>
      <c r="BL69" s="263"/>
      <c r="BM69" s="262"/>
      <c r="BN69" s="254"/>
      <c r="BO69" s="88"/>
      <c r="BP69" s="247"/>
      <c r="BQ69" s="248"/>
      <c r="BR69" s="246"/>
      <c r="BS69" s="255"/>
      <c r="BT69" s="263"/>
      <c r="BU69" s="262"/>
      <c r="BV69" s="254"/>
      <c r="BW69" s="88"/>
      <c r="BX69" s="247"/>
      <c r="BY69" s="248"/>
      <c r="BZ69" s="246"/>
      <c r="CA69" s="255"/>
      <c r="CB69" s="263"/>
      <c r="CC69" s="262"/>
      <c r="CD69" s="254"/>
      <c r="CE69" s="88"/>
      <c r="CF69" s="247"/>
      <c r="CG69" s="248"/>
      <c r="CH69" s="246"/>
      <c r="CI69" s="255"/>
      <c r="CJ69" s="263"/>
      <c r="CK69" s="262"/>
      <c r="CL69" s="254"/>
      <c r="CM69" s="88"/>
      <c r="CN69" s="247"/>
      <c r="CO69" s="248"/>
      <c r="CP69" s="246"/>
      <c r="CQ69" s="255"/>
      <c r="CR69" s="263"/>
      <c r="CS69" s="262"/>
      <c r="CT69" s="254"/>
      <c r="CU69" s="88"/>
      <c r="CV69" s="247"/>
      <c r="CW69" s="248"/>
      <c r="CX69" s="246"/>
      <c r="CY69" s="255"/>
      <c r="CZ69" s="263"/>
      <c r="DA69" s="262"/>
      <c r="DB69" s="254"/>
      <c r="DC69" s="88"/>
      <c r="DD69" s="247"/>
      <c r="DE69" s="248"/>
      <c r="DF69" s="246"/>
      <c r="DG69" s="255"/>
      <c r="DH69" s="263"/>
      <c r="DI69" s="262"/>
      <c r="DJ69" s="254"/>
      <c r="DK69" s="88"/>
      <c r="DL69" s="247"/>
      <c r="DM69" s="248"/>
      <c r="DN69" s="246"/>
      <c r="DO69" s="255"/>
      <c r="DP69" s="263"/>
      <c r="DQ69" s="262"/>
      <c r="DR69" s="254"/>
      <c r="DS69" s="88"/>
      <c r="DT69" s="247"/>
      <c r="DU69" s="248"/>
      <c r="DV69" s="246"/>
      <c r="DW69" s="255"/>
      <c r="DX69" s="263"/>
      <c r="DY69" s="262"/>
      <c r="DZ69" s="254"/>
      <c r="EA69" s="88"/>
      <c r="EB69" s="247"/>
      <c r="EC69" s="248"/>
      <c r="ED69" s="246"/>
      <c r="EE69" s="255"/>
      <c r="EF69" s="263"/>
      <c r="EG69" s="262"/>
      <c r="EH69" s="254"/>
      <c r="EI69" s="88"/>
      <c r="EJ69" s="247"/>
      <c r="EK69" s="248"/>
      <c r="EL69" s="246"/>
      <c r="EM69" s="255"/>
      <c r="EN69" s="263"/>
      <c r="EO69" s="262"/>
      <c r="EP69" s="254"/>
      <c r="EQ69" s="88"/>
      <c r="ER69" s="247"/>
      <c r="ES69" s="248"/>
      <c r="ET69" s="246"/>
      <c r="EU69" s="255"/>
      <c r="EV69" s="263"/>
      <c r="EW69" s="262"/>
      <c r="EX69" s="254"/>
      <c r="EY69" s="88"/>
      <c r="EZ69" s="247"/>
      <c r="FA69" s="248"/>
      <c r="FB69" s="246"/>
      <c r="FC69" s="255"/>
      <c r="FD69" s="263"/>
      <c r="FE69" s="262"/>
      <c r="FF69" s="254"/>
      <c r="FG69" s="88"/>
      <c r="FH69" s="247"/>
      <c r="FI69" s="248"/>
      <c r="FJ69" s="246"/>
      <c r="FK69" s="255"/>
      <c r="FL69" s="263"/>
      <c r="FM69" s="262"/>
      <c r="FN69" s="254"/>
      <c r="FO69" s="88"/>
      <c r="FP69" s="247"/>
      <c r="FQ69" s="248"/>
      <c r="FR69" s="246"/>
      <c r="FS69" s="255"/>
      <c r="FT69" s="263"/>
      <c r="FU69" s="262"/>
      <c r="FV69" s="254"/>
      <c r="FW69" s="88"/>
      <c r="FX69" s="247"/>
      <c r="FY69" s="248"/>
      <c r="FZ69" s="246"/>
      <c r="GA69" s="255"/>
      <c r="GB69" s="263"/>
      <c r="GC69" s="262"/>
      <c r="GD69" s="254"/>
      <c r="GE69" s="88"/>
      <c r="GF69" s="247"/>
      <c r="GG69" s="248"/>
      <c r="GH69" s="246"/>
      <c r="GI69" s="255"/>
      <c r="GJ69" s="263"/>
      <c r="GK69" s="262"/>
      <c r="GL69" s="254"/>
      <c r="GM69" s="88"/>
      <c r="GN69" s="247"/>
      <c r="GO69" s="248"/>
      <c r="GP69" s="246"/>
      <c r="GQ69" s="255"/>
      <c r="GR69" s="263"/>
      <c r="GS69" s="262"/>
      <c r="GT69" s="254"/>
      <c r="GU69" s="88"/>
      <c r="GV69" s="247"/>
      <c r="GW69" s="248"/>
      <c r="GX69" s="246"/>
      <c r="GY69" s="255"/>
      <c r="GZ69" s="263"/>
      <c r="HA69" s="262"/>
      <c r="HB69" s="254"/>
      <c r="HC69" s="88"/>
      <c r="HD69" s="247"/>
      <c r="HE69" s="248"/>
      <c r="HF69" s="246"/>
      <c r="HG69" s="255"/>
      <c r="HH69" s="263"/>
      <c r="HI69" s="262"/>
      <c r="HJ69" s="254"/>
      <c r="HK69" s="88"/>
      <c r="HL69" s="247"/>
      <c r="HM69" s="248"/>
      <c r="HN69" s="246"/>
      <c r="HO69" s="255"/>
      <c r="HP69" s="263"/>
      <c r="HQ69" s="262"/>
      <c r="HR69" s="254"/>
      <c r="HS69" s="88"/>
      <c r="HT69" s="247"/>
      <c r="HU69" s="248"/>
      <c r="HV69" s="246"/>
      <c r="HW69" s="255"/>
      <c r="HX69" s="263"/>
      <c r="HY69" s="262"/>
      <c r="HZ69" s="254"/>
      <c r="IA69" s="88"/>
      <c r="IB69" s="247"/>
      <c r="IC69" s="248"/>
      <c r="ID69" s="246"/>
      <c r="IE69" s="255"/>
      <c r="IF69" s="263"/>
      <c r="IG69" s="262"/>
      <c r="IH69" s="254"/>
      <c r="II69" s="88"/>
      <c r="IJ69" s="247"/>
      <c r="IK69" s="248"/>
      <c r="IL69" s="246"/>
      <c r="IM69" s="255"/>
      <c r="IN69" s="263"/>
      <c r="IO69" s="262"/>
      <c r="IP69" s="254"/>
      <c r="IQ69" s="88"/>
      <c r="IR69" s="247"/>
      <c r="IS69" s="248"/>
      <c r="IT69" s="246"/>
      <c r="IU69" s="255"/>
      <c r="IV69" s="263"/>
    </row>
    <row r="70" spans="1:256" s="264" customFormat="1" ht="22.5">
      <c r="A70" s="260" t="s">
        <v>232</v>
      </c>
      <c r="B70" s="242">
        <v>38781</v>
      </c>
      <c r="C70" s="88" t="s">
        <v>185</v>
      </c>
      <c r="D70" s="247" t="s">
        <v>125</v>
      </c>
      <c r="E70" s="273">
        <v>36.76</v>
      </c>
      <c r="F70" s="246">
        <v>1</v>
      </c>
      <c r="G70" s="244" t="e">
        <f t="shared" si="4"/>
        <v>#VALUE!</v>
      </c>
      <c r="H70" s="199" t="e">
        <f t="shared" si="5"/>
        <v>#VALUE!</v>
      </c>
      <c r="I70" s="260"/>
      <c r="J70" s="254"/>
      <c r="K70" s="88"/>
      <c r="L70" s="247"/>
      <c r="M70" s="248"/>
      <c r="N70" s="246"/>
      <c r="O70" s="255"/>
      <c r="P70" s="263"/>
      <c r="Q70" s="260"/>
      <c r="R70" s="254"/>
      <c r="S70" s="88"/>
      <c r="T70" s="247"/>
      <c r="U70" s="248"/>
      <c r="V70" s="246"/>
      <c r="W70" s="255"/>
      <c r="X70" s="263"/>
      <c r="Y70" s="260"/>
      <c r="Z70" s="254"/>
      <c r="AA70" s="88"/>
      <c r="AB70" s="247"/>
      <c r="AC70" s="248"/>
      <c r="AD70" s="246"/>
      <c r="AE70" s="255"/>
      <c r="AF70" s="263"/>
      <c r="AG70" s="260"/>
      <c r="AH70" s="254"/>
      <c r="AI70" s="88"/>
      <c r="AJ70" s="247"/>
      <c r="AK70" s="248"/>
      <c r="AL70" s="246"/>
      <c r="AM70" s="255"/>
      <c r="AN70" s="263"/>
      <c r="AO70" s="260"/>
      <c r="AP70" s="254"/>
      <c r="AQ70" s="88"/>
      <c r="AR70" s="247"/>
      <c r="AS70" s="248"/>
      <c r="AT70" s="246"/>
      <c r="AU70" s="255"/>
      <c r="AV70" s="263"/>
      <c r="AW70" s="260"/>
      <c r="AX70" s="254"/>
      <c r="AY70" s="88"/>
      <c r="AZ70" s="247"/>
      <c r="BA70" s="248"/>
      <c r="BB70" s="246"/>
      <c r="BC70" s="255"/>
      <c r="BD70" s="263"/>
      <c r="BE70" s="260"/>
      <c r="BF70" s="254"/>
      <c r="BG70" s="88"/>
      <c r="BH70" s="247"/>
      <c r="BI70" s="248"/>
      <c r="BJ70" s="246"/>
      <c r="BK70" s="255"/>
      <c r="BL70" s="263"/>
      <c r="BM70" s="260"/>
      <c r="BN70" s="254"/>
      <c r="BO70" s="88"/>
      <c r="BP70" s="247"/>
      <c r="BQ70" s="248"/>
      <c r="BR70" s="246"/>
      <c r="BS70" s="255"/>
      <c r="BT70" s="263"/>
      <c r="BU70" s="260"/>
      <c r="BV70" s="254"/>
      <c r="BW70" s="88"/>
      <c r="BX70" s="247"/>
      <c r="BY70" s="248"/>
      <c r="BZ70" s="246"/>
      <c r="CA70" s="255"/>
      <c r="CB70" s="263"/>
      <c r="CC70" s="260"/>
      <c r="CD70" s="254"/>
      <c r="CE70" s="88"/>
      <c r="CF70" s="247"/>
      <c r="CG70" s="248"/>
      <c r="CH70" s="246"/>
      <c r="CI70" s="255"/>
      <c r="CJ70" s="263"/>
      <c r="CK70" s="260"/>
      <c r="CL70" s="254"/>
      <c r="CM70" s="88"/>
      <c r="CN70" s="247"/>
      <c r="CO70" s="248"/>
      <c r="CP70" s="246"/>
      <c r="CQ70" s="255"/>
      <c r="CR70" s="263"/>
      <c r="CS70" s="260"/>
      <c r="CT70" s="254"/>
      <c r="CU70" s="88"/>
      <c r="CV70" s="247"/>
      <c r="CW70" s="248"/>
      <c r="CX70" s="246"/>
      <c r="CY70" s="255"/>
      <c r="CZ70" s="263"/>
      <c r="DA70" s="260"/>
      <c r="DB70" s="254"/>
      <c r="DC70" s="88"/>
      <c r="DD70" s="247"/>
      <c r="DE70" s="248"/>
      <c r="DF70" s="246"/>
      <c r="DG70" s="255"/>
      <c r="DH70" s="263"/>
      <c r="DI70" s="260"/>
      <c r="DJ70" s="254"/>
      <c r="DK70" s="88"/>
      <c r="DL70" s="247"/>
      <c r="DM70" s="248"/>
      <c r="DN70" s="246"/>
      <c r="DO70" s="255"/>
      <c r="DP70" s="263"/>
      <c r="DQ70" s="260"/>
      <c r="DR70" s="254"/>
      <c r="DS70" s="88"/>
      <c r="DT70" s="247"/>
      <c r="DU70" s="248"/>
      <c r="DV70" s="246"/>
      <c r="DW70" s="255"/>
      <c r="DX70" s="263"/>
      <c r="DY70" s="260"/>
      <c r="DZ70" s="254"/>
      <c r="EA70" s="88"/>
      <c r="EB70" s="247"/>
      <c r="EC70" s="248"/>
      <c r="ED70" s="246"/>
      <c r="EE70" s="255"/>
      <c r="EF70" s="263"/>
      <c r="EG70" s="260"/>
      <c r="EH70" s="254"/>
      <c r="EI70" s="88"/>
      <c r="EJ70" s="247"/>
      <c r="EK70" s="248"/>
      <c r="EL70" s="246"/>
      <c r="EM70" s="255"/>
      <c r="EN70" s="263"/>
      <c r="EO70" s="260"/>
      <c r="EP70" s="254"/>
      <c r="EQ70" s="88"/>
      <c r="ER70" s="247"/>
      <c r="ES70" s="248"/>
      <c r="ET70" s="246"/>
      <c r="EU70" s="255"/>
      <c r="EV70" s="263"/>
      <c r="EW70" s="260"/>
      <c r="EX70" s="254"/>
      <c r="EY70" s="88"/>
      <c r="EZ70" s="247"/>
      <c r="FA70" s="248"/>
      <c r="FB70" s="246"/>
      <c r="FC70" s="255"/>
      <c r="FD70" s="263"/>
      <c r="FE70" s="260"/>
      <c r="FF70" s="254"/>
      <c r="FG70" s="88"/>
      <c r="FH70" s="247"/>
      <c r="FI70" s="248"/>
      <c r="FJ70" s="246"/>
      <c r="FK70" s="255"/>
      <c r="FL70" s="263"/>
      <c r="FM70" s="260"/>
      <c r="FN70" s="254"/>
      <c r="FO70" s="88"/>
      <c r="FP70" s="247"/>
      <c r="FQ70" s="248"/>
      <c r="FR70" s="246"/>
      <c r="FS70" s="255"/>
      <c r="FT70" s="263"/>
      <c r="FU70" s="260"/>
      <c r="FV70" s="254"/>
      <c r="FW70" s="88"/>
      <c r="FX70" s="247"/>
      <c r="FY70" s="248"/>
      <c r="FZ70" s="246"/>
      <c r="GA70" s="255"/>
      <c r="GB70" s="263"/>
      <c r="GC70" s="260"/>
      <c r="GD70" s="254"/>
      <c r="GE70" s="88"/>
      <c r="GF70" s="247"/>
      <c r="GG70" s="248"/>
      <c r="GH70" s="246"/>
      <c r="GI70" s="255"/>
      <c r="GJ70" s="263"/>
      <c r="GK70" s="260"/>
      <c r="GL70" s="254"/>
      <c r="GM70" s="88"/>
      <c r="GN70" s="247"/>
      <c r="GO70" s="248"/>
      <c r="GP70" s="246"/>
      <c r="GQ70" s="255"/>
      <c r="GR70" s="263"/>
      <c r="GS70" s="260"/>
      <c r="GT70" s="254"/>
      <c r="GU70" s="88"/>
      <c r="GV70" s="247"/>
      <c r="GW70" s="248"/>
      <c r="GX70" s="246"/>
      <c r="GY70" s="255"/>
      <c r="GZ70" s="263"/>
      <c r="HA70" s="260"/>
      <c r="HB70" s="254"/>
      <c r="HC70" s="88"/>
      <c r="HD70" s="247"/>
      <c r="HE70" s="248"/>
      <c r="HF70" s="246"/>
      <c r="HG70" s="255"/>
      <c r="HH70" s="263"/>
      <c r="HI70" s="260"/>
      <c r="HJ70" s="254"/>
      <c r="HK70" s="88"/>
      <c r="HL70" s="247"/>
      <c r="HM70" s="248"/>
      <c r="HN70" s="246"/>
      <c r="HO70" s="255"/>
      <c r="HP70" s="263"/>
      <c r="HQ70" s="260"/>
      <c r="HR70" s="254"/>
      <c r="HS70" s="88"/>
      <c r="HT70" s="247"/>
      <c r="HU70" s="248"/>
      <c r="HV70" s="246"/>
      <c r="HW70" s="255"/>
      <c r="HX70" s="263"/>
      <c r="HY70" s="260"/>
      <c r="HZ70" s="254"/>
      <c r="IA70" s="88"/>
      <c r="IB70" s="247"/>
      <c r="IC70" s="248"/>
      <c r="ID70" s="246"/>
      <c r="IE70" s="255"/>
      <c r="IF70" s="263"/>
      <c r="IG70" s="260"/>
      <c r="IH70" s="254"/>
      <c r="II70" s="88"/>
      <c r="IJ70" s="247"/>
      <c r="IK70" s="248"/>
      <c r="IL70" s="246"/>
      <c r="IM70" s="255"/>
      <c r="IN70" s="263"/>
      <c r="IO70" s="260"/>
      <c r="IP70" s="254"/>
      <c r="IQ70" s="88"/>
      <c r="IR70" s="247"/>
      <c r="IS70" s="248"/>
      <c r="IT70" s="246"/>
      <c r="IU70" s="255"/>
      <c r="IV70" s="263"/>
    </row>
    <row r="71" spans="1:256" s="252" customFormat="1" ht="22.5">
      <c r="A71" s="260" t="s">
        <v>233</v>
      </c>
      <c r="B71" s="242">
        <v>93653</v>
      </c>
      <c r="C71" s="88" t="s">
        <v>153</v>
      </c>
      <c r="D71" s="247" t="s">
        <v>125</v>
      </c>
      <c r="E71" s="273">
        <v>10.25</v>
      </c>
      <c r="F71" s="246">
        <v>4</v>
      </c>
      <c r="G71" s="244" t="e">
        <f t="shared" si="4"/>
        <v>#VALUE!</v>
      </c>
      <c r="H71" s="199" t="e">
        <f t="shared" si="5"/>
        <v>#VALUE!</v>
      </c>
      <c r="I71" s="262"/>
      <c r="J71" s="254"/>
      <c r="K71" s="88"/>
      <c r="L71" s="247"/>
      <c r="M71" s="248"/>
      <c r="N71" s="246"/>
      <c r="O71" s="255"/>
      <c r="P71" s="263"/>
      <c r="Q71" s="262"/>
      <c r="R71" s="254"/>
      <c r="S71" s="88"/>
      <c r="T71" s="247"/>
      <c r="U71" s="248"/>
      <c r="V71" s="246"/>
      <c r="W71" s="255"/>
      <c r="X71" s="263"/>
      <c r="Y71" s="262"/>
      <c r="Z71" s="254"/>
      <c r="AA71" s="88"/>
      <c r="AB71" s="247"/>
      <c r="AC71" s="248"/>
      <c r="AD71" s="246"/>
      <c r="AE71" s="255"/>
      <c r="AF71" s="263"/>
      <c r="AG71" s="262"/>
      <c r="AH71" s="254"/>
      <c r="AI71" s="88"/>
      <c r="AJ71" s="247"/>
      <c r="AK71" s="248"/>
      <c r="AL71" s="246"/>
      <c r="AM71" s="255"/>
      <c r="AN71" s="263"/>
      <c r="AO71" s="262"/>
      <c r="AP71" s="254"/>
      <c r="AQ71" s="88"/>
      <c r="AR71" s="247"/>
      <c r="AS71" s="248"/>
      <c r="AT71" s="246"/>
      <c r="AU71" s="255"/>
      <c r="AV71" s="263"/>
      <c r="AW71" s="262"/>
      <c r="AX71" s="254"/>
      <c r="AY71" s="88"/>
      <c r="AZ71" s="247"/>
      <c r="BA71" s="248"/>
      <c r="BB71" s="246"/>
      <c r="BC71" s="255"/>
      <c r="BD71" s="263"/>
      <c r="BE71" s="262"/>
      <c r="BF71" s="254"/>
      <c r="BG71" s="88"/>
      <c r="BH71" s="247"/>
      <c r="BI71" s="248"/>
      <c r="BJ71" s="246"/>
      <c r="BK71" s="255"/>
      <c r="BL71" s="263"/>
      <c r="BM71" s="262"/>
      <c r="BN71" s="254"/>
      <c r="BO71" s="88"/>
      <c r="BP71" s="247"/>
      <c r="BQ71" s="248"/>
      <c r="BR71" s="246"/>
      <c r="BS71" s="255"/>
      <c r="BT71" s="263"/>
      <c r="BU71" s="262"/>
      <c r="BV71" s="254"/>
      <c r="BW71" s="88"/>
      <c r="BX71" s="247"/>
      <c r="BY71" s="248"/>
      <c r="BZ71" s="246"/>
      <c r="CA71" s="255"/>
      <c r="CB71" s="263"/>
      <c r="CC71" s="262"/>
      <c r="CD71" s="254"/>
      <c r="CE71" s="88"/>
      <c r="CF71" s="247"/>
      <c r="CG71" s="248"/>
      <c r="CH71" s="246"/>
      <c r="CI71" s="255"/>
      <c r="CJ71" s="263"/>
      <c r="CK71" s="262"/>
      <c r="CL71" s="254"/>
      <c r="CM71" s="88"/>
      <c r="CN71" s="247"/>
      <c r="CO71" s="248"/>
      <c r="CP71" s="246"/>
      <c r="CQ71" s="255"/>
      <c r="CR71" s="263"/>
      <c r="CS71" s="262"/>
      <c r="CT71" s="254"/>
      <c r="CU71" s="88"/>
      <c r="CV71" s="247"/>
      <c r="CW71" s="248"/>
      <c r="CX71" s="246"/>
      <c r="CY71" s="255"/>
      <c r="CZ71" s="263"/>
      <c r="DA71" s="262"/>
      <c r="DB71" s="254"/>
      <c r="DC71" s="88"/>
      <c r="DD71" s="247"/>
      <c r="DE71" s="248"/>
      <c r="DF71" s="246"/>
      <c r="DG71" s="255"/>
      <c r="DH71" s="263"/>
      <c r="DI71" s="262"/>
      <c r="DJ71" s="254"/>
      <c r="DK71" s="88"/>
      <c r="DL71" s="247"/>
      <c r="DM71" s="248"/>
      <c r="DN71" s="246"/>
      <c r="DO71" s="255"/>
      <c r="DP71" s="263"/>
      <c r="DQ71" s="262"/>
      <c r="DR71" s="254"/>
      <c r="DS71" s="88"/>
      <c r="DT71" s="247"/>
      <c r="DU71" s="248"/>
      <c r="DV71" s="246"/>
      <c r="DW71" s="255"/>
      <c r="DX71" s="263"/>
      <c r="DY71" s="262"/>
      <c r="DZ71" s="254"/>
      <c r="EA71" s="88"/>
      <c r="EB71" s="247"/>
      <c r="EC71" s="248"/>
      <c r="ED71" s="246"/>
      <c r="EE71" s="255"/>
      <c r="EF71" s="263"/>
      <c r="EG71" s="262"/>
      <c r="EH71" s="254"/>
      <c r="EI71" s="88"/>
      <c r="EJ71" s="247"/>
      <c r="EK71" s="248"/>
      <c r="EL71" s="246"/>
      <c r="EM71" s="255"/>
      <c r="EN71" s="263"/>
      <c r="EO71" s="262"/>
      <c r="EP71" s="254"/>
      <c r="EQ71" s="88"/>
      <c r="ER71" s="247"/>
      <c r="ES71" s="248"/>
      <c r="ET71" s="246"/>
      <c r="EU71" s="255"/>
      <c r="EV71" s="263"/>
      <c r="EW71" s="262"/>
      <c r="EX71" s="254"/>
      <c r="EY71" s="88"/>
      <c r="EZ71" s="247"/>
      <c r="FA71" s="248"/>
      <c r="FB71" s="246"/>
      <c r="FC71" s="255"/>
      <c r="FD71" s="263"/>
      <c r="FE71" s="262"/>
      <c r="FF71" s="254"/>
      <c r="FG71" s="88"/>
      <c r="FH71" s="247"/>
      <c r="FI71" s="248"/>
      <c r="FJ71" s="246"/>
      <c r="FK71" s="255"/>
      <c r="FL71" s="263"/>
      <c r="FM71" s="262"/>
      <c r="FN71" s="254"/>
      <c r="FO71" s="88"/>
      <c r="FP71" s="247"/>
      <c r="FQ71" s="248"/>
      <c r="FR71" s="246"/>
      <c r="FS71" s="255"/>
      <c r="FT71" s="263"/>
      <c r="FU71" s="262"/>
      <c r="FV71" s="254"/>
      <c r="FW71" s="88"/>
      <c r="FX71" s="247"/>
      <c r="FY71" s="248"/>
      <c r="FZ71" s="246"/>
      <c r="GA71" s="255"/>
      <c r="GB71" s="263"/>
      <c r="GC71" s="262"/>
      <c r="GD71" s="254"/>
      <c r="GE71" s="88"/>
      <c r="GF71" s="247"/>
      <c r="GG71" s="248"/>
      <c r="GH71" s="246"/>
      <c r="GI71" s="255"/>
      <c r="GJ71" s="263"/>
      <c r="GK71" s="262"/>
      <c r="GL71" s="254"/>
      <c r="GM71" s="88"/>
      <c r="GN71" s="247"/>
      <c r="GO71" s="248"/>
      <c r="GP71" s="246"/>
      <c r="GQ71" s="255"/>
      <c r="GR71" s="263"/>
      <c r="GS71" s="262"/>
      <c r="GT71" s="254"/>
      <c r="GU71" s="88"/>
      <c r="GV71" s="247"/>
      <c r="GW71" s="248"/>
      <c r="GX71" s="246"/>
      <c r="GY71" s="255"/>
      <c r="GZ71" s="263"/>
      <c r="HA71" s="262"/>
      <c r="HB71" s="254"/>
      <c r="HC71" s="88"/>
      <c r="HD71" s="247"/>
      <c r="HE71" s="248"/>
      <c r="HF71" s="246"/>
      <c r="HG71" s="255"/>
      <c r="HH71" s="263"/>
      <c r="HI71" s="262"/>
      <c r="HJ71" s="254"/>
      <c r="HK71" s="88"/>
      <c r="HL71" s="247"/>
      <c r="HM71" s="248"/>
      <c r="HN71" s="246"/>
      <c r="HO71" s="255"/>
      <c r="HP71" s="263"/>
      <c r="HQ71" s="262"/>
      <c r="HR71" s="254"/>
      <c r="HS71" s="88"/>
      <c r="HT71" s="247"/>
      <c r="HU71" s="248"/>
      <c r="HV71" s="246"/>
      <c r="HW71" s="255"/>
      <c r="HX71" s="263"/>
      <c r="HY71" s="262"/>
      <c r="HZ71" s="254"/>
      <c r="IA71" s="88"/>
      <c r="IB71" s="247"/>
      <c r="IC71" s="248"/>
      <c r="ID71" s="246"/>
      <c r="IE71" s="255"/>
      <c r="IF71" s="263"/>
      <c r="IG71" s="262"/>
      <c r="IH71" s="254"/>
      <c r="II71" s="88"/>
      <c r="IJ71" s="247"/>
      <c r="IK71" s="248"/>
      <c r="IL71" s="246"/>
      <c r="IM71" s="255"/>
      <c r="IN71" s="263"/>
      <c r="IO71" s="262"/>
      <c r="IP71" s="254"/>
      <c r="IQ71" s="88"/>
      <c r="IR71" s="247"/>
      <c r="IS71" s="248"/>
      <c r="IT71" s="246"/>
      <c r="IU71" s="255"/>
      <c r="IV71" s="263"/>
    </row>
    <row r="72" spans="1:256" s="252" customFormat="1" ht="22.5">
      <c r="A72" s="260" t="s">
        <v>234</v>
      </c>
      <c r="B72" s="242">
        <v>93654</v>
      </c>
      <c r="C72" s="88" t="s">
        <v>177</v>
      </c>
      <c r="D72" s="247" t="s">
        <v>125</v>
      </c>
      <c r="E72" s="273">
        <v>10.74</v>
      </c>
      <c r="F72" s="246">
        <v>3</v>
      </c>
      <c r="G72" s="244" t="e">
        <f t="shared" si="4"/>
        <v>#VALUE!</v>
      </c>
      <c r="H72" s="199" t="e">
        <f t="shared" si="5"/>
        <v>#VALUE!</v>
      </c>
      <c r="I72" s="262"/>
      <c r="J72" s="254"/>
      <c r="K72" s="88"/>
      <c r="L72" s="247"/>
      <c r="M72" s="248"/>
      <c r="N72" s="246"/>
      <c r="O72" s="255"/>
      <c r="P72" s="263"/>
      <c r="Q72" s="262"/>
      <c r="R72" s="254"/>
      <c r="S72" s="88"/>
      <c r="T72" s="247"/>
      <c r="U72" s="248"/>
      <c r="V72" s="246"/>
      <c r="W72" s="255"/>
      <c r="X72" s="263"/>
      <c r="Y72" s="262"/>
      <c r="Z72" s="254"/>
      <c r="AA72" s="88"/>
      <c r="AB72" s="247"/>
      <c r="AC72" s="248"/>
      <c r="AD72" s="246"/>
      <c r="AE72" s="255"/>
      <c r="AF72" s="263"/>
      <c r="AG72" s="262"/>
      <c r="AH72" s="254"/>
      <c r="AI72" s="88"/>
      <c r="AJ72" s="247"/>
      <c r="AK72" s="248"/>
      <c r="AL72" s="246"/>
      <c r="AM72" s="255"/>
      <c r="AN72" s="263"/>
      <c r="AO72" s="262"/>
      <c r="AP72" s="254"/>
      <c r="AQ72" s="88"/>
      <c r="AR72" s="247"/>
      <c r="AS72" s="248"/>
      <c r="AT72" s="246"/>
      <c r="AU72" s="255"/>
      <c r="AV72" s="263"/>
      <c r="AW72" s="262"/>
      <c r="AX72" s="254"/>
      <c r="AY72" s="88"/>
      <c r="AZ72" s="247"/>
      <c r="BA72" s="248"/>
      <c r="BB72" s="246"/>
      <c r="BC72" s="255"/>
      <c r="BD72" s="263"/>
      <c r="BE72" s="262"/>
      <c r="BF72" s="254"/>
      <c r="BG72" s="88"/>
      <c r="BH72" s="247"/>
      <c r="BI72" s="248"/>
      <c r="BJ72" s="246"/>
      <c r="BK72" s="255"/>
      <c r="BL72" s="263"/>
      <c r="BM72" s="262"/>
      <c r="BN72" s="254"/>
      <c r="BO72" s="88"/>
      <c r="BP72" s="247"/>
      <c r="BQ72" s="248"/>
      <c r="BR72" s="246"/>
      <c r="BS72" s="255"/>
      <c r="BT72" s="263"/>
      <c r="BU72" s="262"/>
      <c r="BV72" s="254"/>
      <c r="BW72" s="88"/>
      <c r="BX72" s="247"/>
      <c r="BY72" s="248"/>
      <c r="BZ72" s="246"/>
      <c r="CA72" s="255"/>
      <c r="CB72" s="263"/>
      <c r="CC72" s="262"/>
      <c r="CD72" s="254"/>
      <c r="CE72" s="88"/>
      <c r="CF72" s="247"/>
      <c r="CG72" s="248"/>
      <c r="CH72" s="246"/>
      <c r="CI72" s="255"/>
      <c r="CJ72" s="263"/>
      <c r="CK72" s="262"/>
      <c r="CL72" s="254"/>
      <c r="CM72" s="88"/>
      <c r="CN72" s="247"/>
      <c r="CO72" s="248"/>
      <c r="CP72" s="246"/>
      <c r="CQ72" s="255"/>
      <c r="CR72" s="263"/>
      <c r="CS72" s="262"/>
      <c r="CT72" s="254"/>
      <c r="CU72" s="88"/>
      <c r="CV72" s="247"/>
      <c r="CW72" s="248"/>
      <c r="CX72" s="246"/>
      <c r="CY72" s="255"/>
      <c r="CZ72" s="263"/>
      <c r="DA72" s="262"/>
      <c r="DB72" s="254"/>
      <c r="DC72" s="88"/>
      <c r="DD72" s="247"/>
      <c r="DE72" s="248"/>
      <c r="DF72" s="246"/>
      <c r="DG72" s="255"/>
      <c r="DH72" s="263"/>
      <c r="DI72" s="262"/>
      <c r="DJ72" s="254"/>
      <c r="DK72" s="88"/>
      <c r="DL72" s="247"/>
      <c r="DM72" s="248"/>
      <c r="DN72" s="246"/>
      <c r="DO72" s="255"/>
      <c r="DP72" s="263"/>
      <c r="DQ72" s="262"/>
      <c r="DR72" s="254"/>
      <c r="DS72" s="88"/>
      <c r="DT72" s="247"/>
      <c r="DU72" s="248"/>
      <c r="DV72" s="246"/>
      <c r="DW72" s="255"/>
      <c r="DX72" s="263"/>
      <c r="DY72" s="262"/>
      <c r="DZ72" s="254"/>
      <c r="EA72" s="88"/>
      <c r="EB72" s="247"/>
      <c r="EC72" s="248"/>
      <c r="ED72" s="246"/>
      <c r="EE72" s="255"/>
      <c r="EF72" s="263"/>
      <c r="EG72" s="262"/>
      <c r="EH72" s="254"/>
      <c r="EI72" s="88"/>
      <c r="EJ72" s="247"/>
      <c r="EK72" s="248"/>
      <c r="EL72" s="246"/>
      <c r="EM72" s="255"/>
      <c r="EN72" s="263"/>
      <c r="EO72" s="262"/>
      <c r="EP72" s="254"/>
      <c r="EQ72" s="88"/>
      <c r="ER72" s="247"/>
      <c r="ES72" s="248"/>
      <c r="ET72" s="246"/>
      <c r="EU72" s="255"/>
      <c r="EV72" s="263"/>
      <c r="EW72" s="262"/>
      <c r="EX72" s="254"/>
      <c r="EY72" s="88"/>
      <c r="EZ72" s="247"/>
      <c r="FA72" s="248"/>
      <c r="FB72" s="246"/>
      <c r="FC72" s="255"/>
      <c r="FD72" s="263"/>
      <c r="FE72" s="262"/>
      <c r="FF72" s="254"/>
      <c r="FG72" s="88"/>
      <c r="FH72" s="247"/>
      <c r="FI72" s="248"/>
      <c r="FJ72" s="246"/>
      <c r="FK72" s="255"/>
      <c r="FL72" s="263"/>
      <c r="FM72" s="262"/>
      <c r="FN72" s="254"/>
      <c r="FO72" s="88"/>
      <c r="FP72" s="247"/>
      <c r="FQ72" s="248"/>
      <c r="FR72" s="246"/>
      <c r="FS72" s="255"/>
      <c r="FT72" s="263"/>
      <c r="FU72" s="262"/>
      <c r="FV72" s="254"/>
      <c r="FW72" s="88"/>
      <c r="FX72" s="247"/>
      <c r="FY72" s="248"/>
      <c r="FZ72" s="246"/>
      <c r="GA72" s="255"/>
      <c r="GB72" s="263"/>
      <c r="GC72" s="262"/>
      <c r="GD72" s="254"/>
      <c r="GE72" s="88"/>
      <c r="GF72" s="247"/>
      <c r="GG72" s="248"/>
      <c r="GH72" s="246"/>
      <c r="GI72" s="255"/>
      <c r="GJ72" s="263"/>
      <c r="GK72" s="262"/>
      <c r="GL72" s="254"/>
      <c r="GM72" s="88"/>
      <c r="GN72" s="247"/>
      <c r="GO72" s="248"/>
      <c r="GP72" s="246"/>
      <c r="GQ72" s="255"/>
      <c r="GR72" s="263"/>
      <c r="GS72" s="262"/>
      <c r="GT72" s="254"/>
      <c r="GU72" s="88"/>
      <c r="GV72" s="247"/>
      <c r="GW72" s="248"/>
      <c r="GX72" s="246"/>
      <c r="GY72" s="255"/>
      <c r="GZ72" s="263"/>
      <c r="HA72" s="262"/>
      <c r="HB72" s="254"/>
      <c r="HC72" s="88"/>
      <c r="HD72" s="247"/>
      <c r="HE72" s="248"/>
      <c r="HF72" s="246"/>
      <c r="HG72" s="255"/>
      <c r="HH72" s="263"/>
      <c r="HI72" s="262"/>
      <c r="HJ72" s="254"/>
      <c r="HK72" s="88"/>
      <c r="HL72" s="247"/>
      <c r="HM72" s="248"/>
      <c r="HN72" s="246"/>
      <c r="HO72" s="255"/>
      <c r="HP72" s="263"/>
      <c r="HQ72" s="262"/>
      <c r="HR72" s="254"/>
      <c r="HS72" s="88"/>
      <c r="HT72" s="247"/>
      <c r="HU72" s="248"/>
      <c r="HV72" s="246"/>
      <c r="HW72" s="255"/>
      <c r="HX72" s="263"/>
      <c r="HY72" s="262"/>
      <c r="HZ72" s="254"/>
      <c r="IA72" s="88"/>
      <c r="IB72" s="247"/>
      <c r="IC72" s="248"/>
      <c r="ID72" s="246"/>
      <c r="IE72" s="255"/>
      <c r="IF72" s="263"/>
      <c r="IG72" s="262"/>
      <c r="IH72" s="254"/>
      <c r="II72" s="88"/>
      <c r="IJ72" s="247"/>
      <c r="IK72" s="248"/>
      <c r="IL72" s="246"/>
      <c r="IM72" s="255"/>
      <c r="IN72" s="263"/>
      <c r="IO72" s="262"/>
      <c r="IP72" s="254"/>
      <c r="IQ72" s="88"/>
      <c r="IR72" s="247"/>
      <c r="IS72" s="248"/>
      <c r="IT72" s="246"/>
      <c r="IU72" s="255"/>
      <c r="IV72" s="263"/>
    </row>
    <row r="73" spans="1:256" s="252" customFormat="1" ht="22.5">
      <c r="A73" s="260" t="s">
        <v>235</v>
      </c>
      <c r="B73" s="242">
        <v>93655</v>
      </c>
      <c r="C73" s="88" t="s">
        <v>154</v>
      </c>
      <c r="D73" s="247" t="s">
        <v>125</v>
      </c>
      <c r="E73" s="273">
        <v>11.57</v>
      </c>
      <c r="F73" s="246">
        <v>2</v>
      </c>
      <c r="G73" s="244" t="e">
        <f t="shared" si="4"/>
        <v>#VALUE!</v>
      </c>
      <c r="H73" s="199" t="e">
        <f t="shared" si="5"/>
        <v>#VALUE!</v>
      </c>
      <c r="I73" s="262"/>
      <c r="J73" s="254"/>
      <c r="K73" s="88"/>
      <c r="L73" s="247"/>
      <c r="M73" s="248"/>
      <c r="N73" s="246"/>
      <c r="O73" s="255"/>
      <c r="P73" s="263"/>
      <c r="Q73" s="262"/>
      <c r="R73" s="254"/>
      <c r="S73" s="88"/>
      <c r="T73" s="247"/>
      <c r="U73" s="248"/>
      <c r="V73" s="246"/>
      <c r="W73" s="255"/>
      <c r="X73" s="263"/>
      <c r="Y73" s="262"/>
      <c r="Z73" s="254"/>
      <c r="AA73" s="88"/>
      <c r="AB73" s="247"/>
      <c r="AC73" s="248"/>
      <c r="AD73" s="246"/>
      <c r="AE73" s="255"/>
      <c r="AF73" s="263"/>
      <c r="AG73" s="262"/>
      <c r="AH73" s="254"/>
      <c r="AI73" s="88"/>
      <c r="AJ73" s="247"/>
      <c r="AK73" s="248"/>
      <c r="AL73" s="246"/>
      <c r="AM73" s="255"/>
      <c r="AN73" s="263"/>
      <c r="AO73" s="262"/>
      <c r="AP73" s="254"/>
      <c r="AQ73" s="88"/>
      <c r="AR73" s="247"/>
      <c r="AS73" s="248"/>
      <c r="AT73" s="246"/>
      <c r="AU73" s="255"/>
      <c r="AV73" s="263"/>
      <c r="AW73" s="262"/>
      <c r="AX73" s="254"/>
      <c r="AY73" s="88"/>
      <c r="AZ73" s="247"/>
      <c r="BA73" s="248"/>
      <c r="BB73" s="246"/>
      <c r="BC73" s="255"/>
      <c r="BD73" s="263"/>
      <c r="BE73" s="262"/>
      <c r="BF73" s="254"/>
      <c r="BG73" s="88"/>
      <c r="BH73" s="247"/>
      <c r="BI73" s="248"/>
      <c r="BJ73" s="246"/>
      <c r="BK73" s="255"/>
      <c r="BL73" s="263"/>
      <c r="BM73" s="262"/>
      <c r="BN73" s="254"/>
      <c r="BO73" s="88"/>
      <c r="BP73" s="247"/>
      <c r="BQ73" s="248"/>
      <c r="BR73" s="246"/>
      <c r="BS73" s="255"/>
      <c r="BT73" s="263"/>
      <c r="BU73" s="262"/>
      <c r="BV73" s="254"/>
      <c r="BW73" s="88"/>
      <c r="BX73" s="247"/>
      <c r="BY73" s="248"/>
      <c r="BZ73" s="246"/>
      <c r="CA73" s="255"/>
      <c r="CB73" s="263"/>
      <c r="CC73" s="262"/>
      <c r="CD73" s="254"/>
      <c r="CE73" s="88"/>
      <c r="CF73" s="247"/>
      <c r="CG73" s="248"/>
      <c r="CH73" s="246"/>
      <c r="CI73" s="255"/>
      <c r="CJ73" s="263"/>
      <c r="CK73" s="262"/>
      <c r="CL73" s="254"/>
      <c r="CM73" s="88"/>
      <c r="CN73" s="247"/>
      <c r="CO73" s="248"/>
      <c r="CP73" s="246"/>
      <c r="CQ73" s="255"/>
      <c r="CR73" s="263"/>
      <c r="CS73" s="262"/>
      <c r="CT73" s="254"/>
      <c r="CU73" s="88"/>
      <c r="CV73" s="247"/>
      <c r="CW73" s="248"/>
      <c r="CX73" s="246"/>
      <c r="CY73" s="255"/>
      <c r="CZ73" s="263"/>
      <c r="DA73" s="262"/>
      <c r="DB73" s="254"/>
      <c r="DC73" s="88"/>
      <c r="DD73" s="247"/>
      <c r="DE73" s="248"/>
      <c r="DF73" s="246"/>
      <c r="DG73" s="255"/>
      <c r="DH73" s="263"/>
      <c r="DI73" s="262"/>
      <c r="DJ73" s="254"/>
      <c r="DK73" s="88"/>
      <c r="DL73" s="247"/>
      <c r="DM73" s="248"/>
      <c r="DN73" s="246"/>
      <c r="DO73" s="255"/>
      <c r="DP73" s="263"/>
      <c r="DQ73" s="262"/>
      <c r="DR73" s="254"/>
      <c r="DS73" s="88"/>
      <c r="DT73" s="247"/>
      <c r="DU73" s="248"/>
      <c r="DV73" s="246"/>
      <c r="DW73" s="255"/>
      <c r="DX73" s="263"/>
      <c r="DY73" s="262"/>
      <c r="DZ73" s="254"/>
      <c r="EA73" s="88"/>
      <c r="EB73" s="247"/>
      <c r="EC73" s="248"/>
      <c r="ED73" s="246"/>
      <c r="EE73" s="255"/>
      <c r="EF73" s="263"/>
      <c r="EG73" s="262"/>
      <c r="EH73" s="254"/>
      <c r="EI73" s="88"/>
      <c r="EJ73" s="247"/>
      <c r="EK73" s="248"/>
      <c r="EL73" s="246"/>
      <c r="EM73" s="255"/>
      <c r="EN73" s="263"/>
      <c r="EO73" s="262"/>
      <c r="EP73" s="254"/>
      <c r="EQ73" s="88"/>
      <c r="ER73" s="247"/>
      <c r="ES73" s="248"/>
      <c r="ET73" s="246"/>
      <c r="EU73" s="255"/>
      <c r="EV73" s="263"/>
      <c r="EW73" s="262"/>
      <c r="EX73" s="254"/>
      <c r="EY73" s="88"/>
      <c r="EZ73" s="247"/>
      <c r="FA73" s="248"/>
      <c r="FB73" s="246"/>
      <c r="FC73" s="255"/>
      <c r="FD73" s="263"/>
      <c r="FE73" s="262"/>
      <c r="FF73" s="254"/>
      <c r="FG73" s="88"/>
      <c r="FH73" s="247"/>
      <c r="FI73" s="248"/>
      <c r="FJ73" s="246"/>
      <c r="FK73" s="255"/>
      <c r="FL73" s="263"/>
      <c r="FM73" s="262"/>
      <c r="FN73" s="254"/>
      <c r="FO73" s="88"/>
      <c r="FP73" s="247"/>
      <c r="FQ73" s="248"/>
      <c r="FR73" s="246"/>
      <c r="FS73" s="255"/>
      <c r="FT73" s="263"/>
      <c r="FU73" s="262"/>
      <c r="FV73" s="254"/>
      <c r="FW73" s="88"/>
      <c r="FX73" s="247"/>
      <c r="FY73" s="248"/>
      <c r="FZ73" s="246"/>
      <c r="GA73" s="255"/>
      <c r="GB73" s="263"/>
      <c r="GC73" s="262"/>
      <c r="GD73" s="254"/>
      <c r="GE73" s="88"/>
      <c r="GF73" s="247"/>
      <c r="GG73" s="248"/>
      <c r="GH73" s="246"/>
      <c r="GI73" s="255"/>
      <c r="GJ73" s="263"/>
      <c r="GK73" s="262"/>
      <c r="GL73" s="254"/>
      <c r="GM73" s="88"/>
      <c r="GN73" s="247"/>
      <c r="GO73" s="248"/>
      <c r="GP73" s="246"/>
      <c r="GQ73" s="255"/>
      <c r="GR73" s="263"/>
      <c r="GS73" s="262"/>
      <c r="GT73" s="254"/>
      <c r="GU73" s="88"/>
      <c r="GV73" s="247"/>
      <c r="GW73" s="248"/>
      <c r="GX73" s="246"/>
      <c r="GY73" s="255"/>
      <c r="GZ73" s="263"/>
      <c r="HA73" s="262"/>
      <c r="HB73" s="254"/>
      <c r="HC73" s="88"/>
      <c r="HD73" s="247"/>
      <c r="HE73" s="248"/>
      <c r="HF73" s="246"/>
      <c r="HG73" s="255"/>
      <c r="HH73" s="263"/>
      <c r="HI73" s="262"/>
      <c r="HJ73" s="254"/>
      <c r="HK73" s="88"/>
      <c r="HL73" s="247"/>
      <c r="HM73" s="248"/>
      <c r="HN73" s="246"/>
      <c r="HO73" s="255"/>
      <c r="HP73" s="263"/>
      <c r="HQ73" s="262"/>
      <c r="HR73" s="254"/>
      <c r="HS73" s="88"/>
      <c r="HT73" s="247"/>
      <c r="HU73" s="248"/>
      <c r="HV73" s="246"/>
      <c r="HW73" s="255"/>
      <c r="HX73" s="263"/>
      <c r="HY73" s="262"/>
      <c r="HZ73" s="254"/>
      <c r="IA73" s="88"/>
      <c r="IB73" s="247"/>
      <c r="IC73" s="248"/>
      <c r="ID73" s="246"/>
      <c r="IE73" s="255"/>
      <c r="IF73" s="263"/>
      <c r="IG73" s="262"/>
      <c r="IH73" s="254"/>
      <c r="II73" s="88"/>
      <c r="IJ73" s="247"/>
      <c r="IK73" s="248"/>
      <c r="IL73" s="246"/>
      <c r="IM73" s="255"/>
      <c r="IN73" s="263"/>
      <c r="IO73" s="262"/>
      <c r="IP73" s="254"/>
      <c r="IQ73" s="88"/>
      <c r="IR73" s="247"/>
      <c r="IS73" s="248"/>
      <c r="IT73" s="246"/>
      <c r="IU73" s="255"/>
      <c r="IV73" s="263"/>
    </row>
    <row r="74" spans="1:256" s="252" customFormat="1" ht="22.5">
      <c r="A74" s="260" t="s">
        <v>236</v>
      </c>
      <c r="B74" s="242">
        <v>39804</v>
      </c>
      <c r="C74" s="88" t="s">
        <v>178</v>
      </c>
      <c r="D74" s="247" t="s">
        <v>125</v>
      </c>
      <c r="E74" s="273">
        <v>64.89</v>
      </c>
      <c r="F74" s="246">
        <v>1</v>
      </c>
      <c r="G74" s="244" t="e">
        <f t="shared" si="4"/>
        <v>#VALUE!</v>
      </c>
      <c r="H74" s="199" t="e">
        <f t="shared" si="5"/>
        <v>#VALUE!</v>
      </c>
      <c r="I74" s="265"/>
      <c r="J74" s="266"/>
      <c r="K74" s="96"/>
      <c r="L74" s="267"/>
      <c r="M74" s="268"/>
      <c r="N74" s="268"/>
      <c r="O74" s="268"/>
      <c r="P74" s="268"/>
      <c r="Q74" s="265"/>
      <c r="R74" s="266"/>
      <c r="S74" s="96"/>
      <c r="T74" s="267"/>
      <c r="U74" s="268"/>
      <c r="V74" s="268"/>
      <c r="W74" s="268"/>
      <c r="X74" s="268"/>
      <c r="Y74" s="265"/>
      <c r="Z74" s="266"/>
      <c r="AA74" s="96"/>
      <c r="AB74" s="267"/>
      <c r="AC74" s="268"/>
      <c r="AD74" s="268"/>
      <c r="AE74" s="268"/>
      <c r="AF74" s="268"/>
      <c r="AG74" s="265"/>
      <c r="AH74" s="266"/>
      <c r="AI74" s="96"/>
      <c r="AJ74" s="267"/>
      <c r="AK74" s="268"/>
      <c r="AL74" s="268"/>
      <c r="AM74" s="268"/>
      <c r="AN74" s="268"/>
      <c r="AO74" s="265"/>
      <c r="AP74" s="266"/>
      <c r="AQ74" s="96"/>
      <c r="AR74" s="267"/>
      <c r="AS74" s="268"/>
      <c r="AT74" s="268"/>
      <c r="AU74" s="268"/>
      <c r="AV74" s="268"/>
      <c r="AW74" s="265"/>
      <c r="AX74" s="266"/>
      <c r="AY74" s="96"/>
      <c r="AZ74" s="267"/>
      <c r="BA74" s="268"/>
      <c r="BB74" s="268"/>
      <c r="BC74" s="268"/>
      <c r="BD74" s="268"/>
      <c r="BE74" s="265"/>
      <c r="BF74" s="266"/>
      <c r="BG74" s="96"/>
      <c r="BH74" s="267"/>
      <c r="BI74" s="268"/>
      <c r="BJ74" s="268"/>
      <c r="BK74" s="268"/>
      <c r="BL74" s="268"/>
      <c r="BM74" s="265"/>
      <c r="BN74" s="266"/>
      <c r="BO74" s="96"/>
      <c r="BP74" s="267"/>
      <c r="BQ74" s="268"/>
      <c r="BR74" s="268"/>
      <c r="BS74" s="268"/>
      <c r="BT74" s="268"/>
      <c r="BU74" s="265"/>
      <c r="BV74" s="266"/>
      <c r="BW74" s="96"/>
      <c r="BX74" s="267"/>
      <c r="BY74" s="268"/>
      <c r="BZ74" s="268"/>
      <c r="CA74" s="268"/>
      <c r="CB74" s="268"/>
      <c r="CC74" s="265"/>
      <c r="CD74" s="266"/>
      <c r="CE74" s="96"/>
      <c r="CF74" s="267"/>
      <c r="CG74" s="268"/>
      <c r="CH74" s="268"/>
      <c r="CI74" s="268"/>
      <c r="CJ74" s="268"/>
      <c r="CK74" s="265"/>
      <c r="CL74" s="266"/>
      <c r="CM74" s="96"/>
      <c r="CN74" s="267"/>
      <c r="CO74" s="268"/>
      <c r="CP74" s="268"/>
      <c r="CQ74" s="268"/>
      <c r="CR74" s="268"/>
      <c r="CS74" s="265"/>
      <c r="CT74" s="266"/>
      <c r="CU74" s="96"/>
      <c r="CV74" s="267"/>
      <c r="CW74" s="268"/>
      <c r="CX74" s="268"/>
      <c r="CY74" s="268"/>
      <c r="CZ74" s="268"/>
      <c r="DA74" s="265"/>
      <c r="DB74" s="266"/>
      <c r="DC74" s="96"/>
      <c r="DD74" s="267"/>
      <c r="DE74" s="268"/>
      <c r="DF74" s="268"/>
      <c r="DG74" s="268"/>
      <c r="DH74" s="268"/>
      <c r="DI74" s="265"/>
      <c r="DJ74" s="266"/>
      <c r="DK74" s="96"/>
      <c r="DL74" s="267"/>
      <c r="DM74" s="268"/>
      <c r="DN74" s="268"/>
      <c r="DO74" s="268"/>
      <c r="DP74" s="268"/>
      <c r="DQ74" s="265"/>
      <c r="DR74" s="266"/>
      <c r="DS74" s="96"/>
      <c r="DT74" s="267"/>
      <c r="DU74" s="268"/>
      <c r="DV74" s="268"/>
      <c r="DW74" s="268"/>
      <c r="DX74" s="268"/>
      <c r="DY74" s="265"/>
      <c r="DZ74" s="266"/>
      <c r="EA74" s="96"/>
      <c r="EB74" s="267"/>
      <c r="EC74" s="268"/>
      <c r="ED74" s="268"/>
      <c r="EE74" s="268"/>
      <c r="EF74" s="268"/>
      <c r="EG74" s="265"/>
      <c r="EH74" s="266"/>
      <c r="EI74" s="96"/>
      <c r="EJ74" s="267"/>
      <c r="EK74" s="268"/>
      <c r="EL74" s="268"/>
      <c r="EM74" s="268"/>
      <c r="EN74" s="268"/>
      <c r="EO74" s="265"/>
      <c r="EP74" s="266"/>
      <c r="EQ74" s="96"/>
      <c r="ER74" s="267"/>
      <c r="ES74" s="268"/>
      <c r="ET74" s="268"/>
      <c r="EU74" s="268"/>
      <c r="EV74" s="268"/>
      <c r="EW74" s="265"/>
      <c r="EX74" s="266"/>
      <c r="EY74" s="96"/>
      <c r="EZ74" s="267"/>
      <c r="FA74" s="268"/>
      <c r="FB74" s="268"/>
      <c r="FC74" s="268"/>
      <c r="FD74" s="268"/>
      <c r="FE74" s="265"/>
      <c r="FF74" s="266"/>
      <c r="FG74" s="96"/>
      <c r="FH74" s="267"/>
      <c r="FI74" s="268"/>
      <c r="FJ74" s="268"/>
      <c r="FK74" s="268"/>
      <c r="FL74" s="268"/>
      <c r="FM74" s="265"/>
      <c r="FN74" s="266"/>
      <c r="FO74" s="96"/>
      <c r="FP74" s="267"/>
      <c r="FQ74" s="268"/>
      <c r="FR74" s="268"/>
      <c r="FS74" s="268"/>
      <c r="FT74" s="268"/>
      <c r="FU74" s="265"/>
      <c r="FV74" s="266"/>
      <c r="FW74" s="96"/>
      <c r="FX74" s="267"/>
      <c r="FY74" s="268"/>
      <c r="FZ74" s="268"/>
      <c r="GA74" s="268"/>
      <c r="GB74" s="268"/>
      <c r="GC74" s="265"/>
      <c r="GD74" s="266"/>
      <c r="GE74" s="96"/>
      <c r="GF74" s="267"/>
      <c r="GG74" s="268"/>
      <c r="GH74" s="268"/>
      <c r="GI74" s="268"/>
      <c r="GJ74" s="268"/>
      <c r="GK74" s="265"/>
      <c r="GL74" s="266"/>
      <c r="GM74" s="96"/>
      <c r="GN74" s="267"/>
      <c r="GO74" s="268"/>
      <c r="GP74" s="268"/>
      <c r="GQ74" s="268"/>
      <c r="GR74" s="268"/>
      <c r="GS74" s="265"/>
      <c r="GT74" s="266"/>
      <c r="GU74" s="96"/>
      <c r="GV74" s="267"/>
      <c r="GW74" s="268"/>
      <c r="GX74" s="268"/>
      <c r="GY74" s="268"/>
      <c r="GZ74" s="268"/>
      <c r="HA74" s="265"/>
      <c r="HB74" s="266"/>
      <c r="HC74" s="96"/>
      <c r="HD74" s="267"/>
      <c r="HE74" s="268"/>
      <c r="HF74" s="268"/>
      <c r="HG74" s="268"/>
      <c r="HH74" s="268"/>
      <c r="HI74" s="265"/>
      <c r="HJ74" s="266"/>
      <c r="HK74" s="96"/>
      <c r="HL74" s="267"/>
      <c r="HM74" s="268"/>
      <c r="HN74" s="268"/>
      <c r="HO74" s="268"/>
      <c r="HP74" s="268"/>
      <c r="HQ74" s="265"/>
      <c r="HR74" s="266"/>
      <c r="HS74" s="96"/>
      <c r="HT74" s="267"/>
      <c r="HU74" s="268"/>
      <c r="HV74" s="268"/>
      <c r="HW74" s="268"/>
      <c r="HX74" s="268"/>
      <c r="HY74" s="265"/>
      <c r="HZ74" s="266"/>
      <c r="IA74" s="96"/>
      <c r="IB74" s="267"/>
      <c r="IC74" s="268"/>
      <c r="ID74" s="268"/>
      <c r="IE74" s="268"/>
      <c r="IF74" s="268"/>
      <c r="IG74" s="265"/>
      <c r="IH74" s="266"/>
      <c r="II74" s="96"/>
      <c r="IJ74" s="267"/>
      <c r="IK74" s="268"/>
      <c r="IL74" s="268"/>
      <c r="IM74" s="268"/>
      <c r="IN74" s="268"/>
      <c r="IO74" s="265"/>
      <c r="IP74" s="266"/>
      <c r="IQ74" s="96"/>
      <c r="IR74" s="267"/>
      <c r="IS74" s="268"/>
      <c r="IT74" s="268"/>
      <c r="IU74" s="268"/>
      <c r="IV74" s="268"/>
    </row>
    <row r="75" spans="1:10" s="252" customFormat="1" ht="12.75">
      <c r="A75" s="236" t="s">
        <v>155</v>
      </c>
      <c r="B75" s="236"/>
      <c r="C75" s="236" t="s">
        <v>251</v>
      </c>
      <c r="D75" s="237"/>
      <c r="E75" s="238"/>
      <c r="F75" s="239"/>
      <c r="G75" s="240" t="s">
        <v>24</v>
      </c>
      <c r="H75" s="239" t="e">
        <f>SUM(H76:H80)</f>
        <v>#VALUE!</v>
      </c>
      <c r="J75" s="177"/>
    </row>
    <row r="76" spans="1:256" s="252" customFormat="1" ht="22.5">
      <c r="A76" s="260" t="s">
        <v>237</v>
      </c>
      <c r="B76" s="242">
        <v>88415</v>
      </c>
      <c r="C76" s="88" t="s">
        <v>130</v>
      </c>
      <c r="D76" s="247" t="s">
        <v>13</v>
      </c>
      <c r="E76" s="273">
        <v>2.33</v>
      </c>
      <c r="F76" s="246">
        <v>103.04</v>
      </c>
      <c r="G76" s="244" t="e">
        <f>ROUND((E76*$C$12)+E76,2)</f>
        <v>#VALUE!</v>
      </c>
      <c r="H76" s="199" t="e">
        <f>F76*G76</f>
        <v>#VALUE!</v>
      </c>
      <c r="I76" s="262"/>
      <c r="J76" s="254"/>
      <c r="K76" s="88"/>
      <c r="L76" s="247"/>
      <c r="M76" s="248"/>
      <c r="N76" s="246"/>
      <c r="O76" s="255"/>
      <c r="P76" s="263"/>
      <c r="Q76" s="262"/>
      <c r="R76" s="254"/>
      <c r="S76" s="88"/>
      <c r="T76" s="247"/>
      <c r="U76" s="248"/>
      <c r="V76" s="246"/>
      <c r="W76" s="255"/>
      <c r="X76" s="263"/>
      <c r="Y76" s="262"/>
      <c r="Z76" s="254"/>
      <c r="AA76" s="88"/>
      <c r="AB76" s="247"/>
      <c r="AC76" s="248"/>
      <c r="AD76" s="246"/>
      <c r="AE76" s="255"/>
      <c r="AF76" s="263"/>
      <c r="AG76" s="262"/>
      <c r="AH76" s="254"/>
      <c r="AI76" s="88"/>
      <c r="AJ76" s="247"/>
      <c r="AK76" s="248"/>
      <c r="AL76" s="246"/>
      <c r="AM76" s="255"/>
      <c r="AN76" s="263"/>
      <c r="AO76" s="262"/>
      <c r="AP76" s="254"/>
      <c r="AQ76" s="88"/>
      <c r="AR76" s="247"/>
      <c r="AS76" s="248"/>
      <c r="AT76" s="246"/>
      <c r="AU76" s="255"/>
      <c r="AV76" s="263"/>
      <c r="AW76" s="262"/>
      <c r="AX76" s="254"/>
      <c r="AY76" s="88"/>
      <c r="AZ76" s="247"/>
      <c r="BA76" s="248"/>
      <c r="BB76" s="246"/>
      <c r="BC76" s="255"/>
      <c r="BD76" s="263"/>
      <c r="BE76" s="262"/>
      <c r="BF76" s="254"/>
      <c r="BG76" s="88"/>
      <c r="BH76" s="247"/>
      <c r="BI76" s="248"/>
      <c r="BJ76" s="246"/>
      <c r="BK76" s="255"/>
      <c r="BL76" s="263"/>
      <c r="BM76" s="262"/>
      <c r="BN76" s="254"/>
      <c r="BO76" s="88"/>
      <c r="BP76" s="247"/>
      <c r="BQ76" s="248"/>
      <c r="BR76" s="246"/>
      <c r="BS76" s="255"/>
      <c r="BT76" s="263"/>
      <c r="BU76" s="262"/>
      <c r="BV76" s="254"/>
      <c r="BW76" s="88"/>
      <c r="BX76" s="247"/>
      <c r="BY76" s="248"/>
      <c r="BZ76" s="246"/>
      <c r="CA76" s="255"/>
      <c r="CB76" s="263"/>
      <c r="CC76" s="262"/>
      <c r="CD76" s="254"/>
      <c r="CE76" s="88"/>
      <c r="CF76" s="247"/>
      <c r="CG76" s="248"/>
      <c r="CH76" s="246"/>
      <c r="CI76" s="255"/>
      <c r="CJ76" s="263"/>
      <c r="CK76" s="262"/>
      <c r="CL76" s="254"/>
      <c r="CM76" s="88"/>
      <c r="CN76" s="247"/>
      <c r="CO76" s="248"/>
      <c r="CP76" s="246"/>
      <c r="CQ76" s="255"/>
      <c r="CR76" s="263"/>
      <c r="CS76" s="262"/>
      <c r="CT76" s="254"/>
      <c r="CU76" s="88"/>
      <c r="CV76" s="247"/>
      <c r="CW76" s="248"/>
      <c r="CX76" s="246"/>
      <c r="CY76" s="255"/>
      <c r="CZ76" s="263"/>
      <c r="DA76" s="262"/>
      <c r="DB76" s="254"/>
      <c r="DC76" s="88"/>
      <c r="DD76" s="247"/>
      <c r="DE76" s="248"/>
      <c r="DF76" s="246"/>
      <c r="DG76" s="255"/>
      <c r="DH76" s="263"/>
      <c r="DI76" s="262"/>
      <c r="DJ76" s="254"/>
      <c r="DK76" s="88"/>
      <c r="DL76" s="247"/>
      <c r="DM76" s="248"/>
      <c r="DN76" s="246"/>
      <c r="DO76" s="255"/>
      <c r="DP76" s="263"/>
      <c r="DQ76" s="262"/>
      <c r="DR76" s="254"/>
      <c r="DS76" s="88"/>
      <c r="DT76" s="247"/>
      <c r="DU76" s="248"/>
      <c r="DV76" s="246"/>
      <c r="DW76" s="255"/>
      <c r="DX76" s="263"/>
      <c r="DY76" s="262"/>
      <c r="DZ76" s="254"/>
      <c r="EA76" s="88"/>
      <c r="EB76" s="247"/>
      <c r="EC76" s="248"/>
      <c r="ED76" s="246"/>
      <c r="EE76" s="255"/>
      <c r="EF76" s="263"/>
      <c r="EG76" s="262"/>
      <c r="EH76" s="254"/>
      <c r="EI76" s="88"/>
      <c r="EJ76" s="247"/>
      <c r="EK76" s="248"/>
      <c r="EL76" s="246"/>
      <c r="EM76" s="255"/>
      <c r="EN76" s="263"/>
      <c r="EO76" s="262"/>
      <c r="EP76" s="254"/>
      <c r="EQ76" s="88"/>
      <c r="ER76" s="247"/>
      <c r="ES76" s="248"/>
      <c r="ET76" s="246"/>
      <c r="EU76" s="255"/>
      <c r="EV76" s="263"/>
      <c r="EW76" s="262"/>
      <c r="EX76" s="254"/>
      <c r="EY76" s="88"/>
      <c r="EZ76" s="247"/>
      <c r="FA76" s="248"/>
      <c r="FB76" s="246"/>
      <c r="FC76" s="255"/>
      <c r="FD76" s="263"/>
      <c r="FE76" s="262"/>
      <c r="FF76" s="254"/>
      <c r="FG76" s="88"/>
      <c r="FH76" s="247"/>
      <c r="FI76" s="248"/>
      <c r="FJ76" s="246"/>
      <c r="FK76" s="255"/>
      <c r="FL76" s="263"/>
      <c r="FM76" s="262"/>
      <c r="FN76" s="254"/>
      <c r="FO76" s="88"/>
      <c r="FP76" s="247"/>
      <c r="FQ76" s="248"/>
      <c r="FR76" s="246"/>
      <c r="FS76" s="255"/>
      <c r="FT76" s="263"/>
      <c r="FU76" s="262"/>
      <c r="FV76" s="254"/>
      <c r="FW76" s="88"/>
      <c r="FX76" s="247"/>
      <c r="FY76" s="248"/>
      <c r="FZ76" s="246"/>
      <c r="GA76" s="255"/>
      <c r="GB76" s="263"/>
      <c r="GC76" s="262"/>
      <c r="GD76" s="254"/>
      <c r="GE76" s="88"/>
      <c r="GF76" s="247"/>
      <c r="GG76" s="248"/>
      <c r="GH76" s="246"/>
      <c r="GI76" s="255"/>
      <c r="GJ76" s="263"/>
      <c r="GK76" s="262"/>
      <c r="GL76" s="254"/>
      <c r="GM76" s="88"/>
      <c r="GN76" s="247"/>
      <c r="GO76" s="248"/>
      <c r="GP76" s="246"/>
      <c r="GQ76" s="255"/>
      <c r="GR76" s="263"/>
      <c r="GS76" s="262"/>
      <c r="GT76" s="254"/>
      <c r="GU76" s="88"/>
      <c r="GV76" s="247"/>
      <c r="GW76" s="248"/>
      <c r="GX76" s="246"/>
      <c r="GY76" s="255"/>
      <c r="GZ76" s="263"/>
      <c r="HA76" s="262"/>
      <c r="HB76" s="254"/>
      <c r="HC76" s="88"/>
      <c r="HD76" s="247"/>
      <c r="HE76" s="248"/>
      <c r="HF76" s="246"/>
      <c r="HG76" s="255"/>
      <c r="HH76" s="263"/>
      <c r="HI76" s="262"/>
      <c r="HJ76" s="254"/>
      <c r="HK76" s="88"/>
      <c r="HL76" s="247"/>
      <c r="HM76" s="248"/>
      <c r="HN76" s="246"/>
      <c r="HO76" s="255"/>
      <c r="HP76" s="263"/>
      <c r="HQ76" s="262"/>
      <c r="HR76" s="254"/>
      <c r="HS76" s="88"/>
      <c r="HT76" s="247"/>
      <c r="HU76" s="248"/>
      <c r="HV76" s="246"/>
      <c r="HW76" s="255"/>
      <c r="HX76" s="263"/>
      <c r="HY76" s="262"/>
      <c r="HZ76" s="254"/>
      <c r="IA76" s="88"/>
      <c r="IB76" s="247"/>
      <c r="IC76" s="248"/>
      <c r="ID76" s="246"/>
      <c r="IE76" s="255"/>
      <c r="IF76" s="263"/>
      <c r="IG76" s="262"/>
      <c r="IH76" s="254"/>
      <c r="II76" s="88"/>
      <c r="IJ76" s="247"/>
      <c r="IK76" s="248"/>
      <c r="IL76" s="246"/>
      <c r="IM76" s="255"/>
      <c r="IN76" s="263"/>
      <c r="IO76" s="262"/>
      <c r="IP76" s="254"/>
      <c r="IQ76" s="88"/>
      <c r="IR76" s="247"/>
      <c r="IS76" s="248"/>
      <c r="IT76" s="246"/>
      <c r="IU76" s="255"/>
      <c r="IV76" s="263"/>
    </row>
    <row r="77" spans="1:256" s="252" customFormat="1" ht="22.5">
      <c r="A77" s="260" t="s">
        <v>238</v>
      </c>
      <c r="B77" s="242">
        <v>88431</v>
      </c>
      <c r="C77" s="88" t="s">
        <v>186</v>
      </c>
      <c r="D77" s="247" t="s">
        <v>13</v>
      </c>
      <c r="E77" s="273">
        <v>17.07</v>
      </c>
      <c r="F77" s="246">
        <v>103.04</v>
      </c>
      <c r="G77" s="244" t="e">
        <f>ROUND((E77*$C$12)+E77,2)</f>
        <v>#VALUE!</v>
      </c>
      <c r="H77" s="199" t="e">
        <f>F77*G77</f>
        <v>#VALUE!</v>
      </c>
      <c r="I77" s="262"/>
      <c r="J77" s="254"/>
      <c r="K77" s="88"/>
      <c r="L77" s="247"/>
      <c r="M77" s="248"/>
      <c r="N77" s="246"/>
      <c r="O77" s="255"/>
      <c r="P77" s="263"/>
      <c r="Q77" s="262"/>
      <c r="R77" s="254"/>
      <c r="S77" s="88"/>
      <c r="T77" s="247"/>
      <c r="U77" s="248"/>
      <c r="V77" s="246"/>
      <c r="W77" s="255"/>
      <c r="X77" s="263"/>
      <c r="Y77" s="262"/>
      <c r="Z77" s="254"/>
      <c r="AA77" s="88"/>
      <c r="AB77" s="247"/>
      <c r="AC77" s="248"/>
      <c r="AD77" s="246"/>
      <c r="AE77" s="255"/>
      <c r="AF77" s="263"/>
      <c r="AG77" s="262"/>
      <c r="AH77" s="254"/>
      <c r="AI77" s="88"/>
      <c r="AJ77" s="247"/>
      <c r="AK77" s="248"/>
      <c r="AL77" s="246"/>
      <c r="AM77" s="255"/>
      <c r="AN77" s="263"/>
      <c r="AO77" s="262"/>
      <c r="AP77" s="254"/>
      <c r="AQ77" s="88"/>
      <c r="AR77" s="247"/>
      <c r="AS77" s="248"/>
      <c r="AT77" s="246"/>
      <c r="AU77" s="255"/>
      <c r="AV77" s="263"/>
      <c r="AW77" s="262"/>
      <c r="AX77" s="254"/>
      <c r="AY77" s="88"/>
      <c r="AZ77" s="247"/>
      <c r="BA77" s="248"/>
      <c r="BB77" s="246"/>
      <c r="BC77" s="255"/>
      <c r="BD77" s="263"/>
      <c r="BE77" s="262"/>
      <c r="BF77" s="254"/>
      <c r="BG77" s="88"/>
      <c r="BH77" s="247"/>
      <c r="BI77" s="248"/>
      <c r="BJ77" s="246"/>
      <c r="BK77" s="255"/>
      <c r="BL77" s="263"/>
      <c r="BM77" s="262"/>
      <c r="BN77" s="254"/>
      <c r="BO77" s="88"/>
      <c r="BP77" s="247"/>
      <c r="BQ77" s="248"/>
      <c r="BR77" s="246"/>
      <c r="BS77" s="255"/>
      <c r="BT77" s="263"/>
      <c r="BU77" s="262"/>
      <c r="BV77" s="254"/>
      <c r="BW77" s="88"/>
      <c r="BX77" s="247"/>
      <c r="BY77" s="248"/>
      <c r="BZ77" s="246"/>
      <c r="CA77" s="255"/>
      <c r="CB77" s="263"/>
      <c r="CC77" s="262"/>
      <c r="CD77" s="254"/>
      <c r="CE77" s="88"/>
      <c r="CF77" s="247"/>
      <c r="CG77" s="248"/>
      <c r="CH77" s="246"/>
      <c r="CI77" s="255"/>
      <c r="CJ77" s="263"/>
      <c r="CK77" s="262"/>
      <c r="CL77" s="254"/>
      <c r="CM77" s="88"/>
      <c r="CN77" s="247"/>
      <c r="CO77" s="248"/>
      <c r="CP77" s="246"/>
      <c r="CQ77" s="255"/>
      <c r="CR77" s="263"/>
      <c r="CS77" s="262"/>
      <c r="CT77" s="254"/>
      <c r="CU77" s="88"/>
      <c r="CV77" s="247"/>
      <c r="CW77" s="248"/>
      <c r="CX77" s="246"/>
      <c r="CY77" s="255"/>
      <c r="CZ77" s="263"/>
      <c r="DA77" s="262"/>
      <c r="DB77" s="254"/>
      <c r="DC77" s="88"/>
      <c r="DD77" s="247"/>
      <c r="DE77" s="248"/>
      <c r="DF77" s="246"/>
      <c r="DG77" s="255"/>
      <c r="DH77" s="263"/>
      <c r="DI77" s="262"/>
      <c r="DJ77" s="254"/>
      <c r="DK77" s="88"/>
      <c r="DL77" s="247"/>
      <c r="DM77" s="248"/>
      <c r="DN77" s="246"/>
      <c r="DO77" s="255"/>
      <c r="DP77" s="263"/>
      <c r="DQ77" s="262"/>
      <c r="DR77" s="254"/>
      <c r="DS77" s="88"/>
      <c r="DT77" s="247"/>
      <c r="DU77" s="248"/>
      <c r="DV77" s="246"/>
      <c r="DW77" s="255"/>
      <c r="DX77" s="263"/>
      <c r="DY77" s="262"/>
      <c r="DZ77" s="254"/>
      <c r="EA77" s="88"/>
      <c r="EB77" s="247"/>
      <c r="EC77" s="248"/>
      <c r="ED77" s="246"/>
      <c r="EE77" s="255"/>
      <c r="EF77" s="263"/>
      <c r="EG77" s="262"/>
      <c r="EH77" s="254"/>
      <c r="EI77" s="88"/>
      <c r="EJ77" s="247"/>
      <c r="EK77" s="248"/>
      <c r="EL77" s="246"/>
      <c r="EM77" s="255"/>
      <c r="EN77" s="263"/>
      <c r="EO77" s="262"/>
      <c r="EP77" s="254"/>
      <c r="EQ77" s="88"/>
      <c r="ER77" s="247"/>
      <c r="ES77" s="248"/>
      <c r="ET77" s="246"/>
      <c r="EU77" s="255"/>
      <c r="EV77" s="263"/>
      <c r="EW77" s="262"/>
      <c r="EX77" s="254"/>
      <c r="EY77" s="88"/>
      <c r="EZ77" s="247"/>
      <c r="FA77" s="248"/>
      <c r="FB77" s="246"/>
      <c r="FC77" s="255"/>
      <c r="FD77" s="263"/>
      <c r="FE77" s="262"/>
      <c r="FF77" s="254"/>
      <c r="FG77" s="88"/>
      <c r="FH77" s="247"/>
      <c r="FI77" s="248"/>
      <c r="FJ77" s="246"/>
      <c r="FK77" s="255"/>
      <c r="FL77" s="263"/>
      <c r="FM77" s="262"/>
      <c r="FN77" s="254"/>
      <c r="FO77" s="88"/>
      <c r="FP77" s="247"/>
      <c r="FQ77" s="248"/>
      <c r="FR77" s="246"/>
      <c r="FS77" s="255"/>
      <c r="FT77" s="263"/>
      <c r="FU77" s="262"/>
      <c r="FV77" s="254"/>
      <c r="FW77" s="88"/>
      <c r="FX77" s="247"/>
      <c r="FY77" s="248"/>
      <c r="FZ77" s="246"/>
      <c r="GA77" s="255"/>
      <c r="GB77" s="263"/>
      <c r="GC77" s="262"/>
      <c r="GD77" s="254"/>
      <c r="GE77" s="88"/>
      <c r="GF77" s="247"/>
      <c r="GG77" s="248"/>
      <c r="GH77" s="246"/>
      <c r="GI77" s="255"/>
      <c r="GJ77" s="263"/>
      <c r="GK77" s="262"/>
      <c r="GL77" s="254"/>
      <c r="GM77" s="88"/>
      <c r="GN77" s="247"/>
      <c r="GO77" s="248"/>
      <c r="GP77" s="246"/>
      <c r="GQ77" s="255"/>
      <c r="GR77" s="263"/>
      <c r="GS77" s="262"/>
      <c r="GT77" s="254"/>
      <c r="GU77" s="88"/>
      <c r="GV77" s="247"/>
      <c r="GW77" s="248"/>
      <c r="GX77" s="246"/>
      <c r="GY77" s="255"/>
      <c r="GZ77" s="263"/>
      <c r="HA77" s="262"/>
      <c r="HB77" s="254"/>
      <c r="HC77" s="88"/>
      <c r="HD77" s="247"/>
      <c r="HE77" s="248"/>
      <c r="HF77" s="246"/>
      <c r="HG77" s="255"/>
      <c r="HH77" s="263"/>
      <c r="HI77" s="262"/>
      <c r="HJ77" s="254"/>
      <c r="HK77" s="88"/>
      <c r="HL77" s="247"/>
      <c r="HM77" s="248"/>
      <c r="HN77" s="246"/>
      <c r="HO77" s="255"/>
      <c r="HP77" s="263"/>
      <c r="HQ77" s="262"/>
      <c r="HR77" s="254"/>
      <c r="HS77" s="88"/>
      <c r="HT77" s="247"/>
      <c r="HU77" s="248"/>
      <c r="HV77" s="246"/>
      <c r="HW77" s="255"/>
      <c r="HX77" s="263"/>
      <c r="HY77" s="262"/>
      <c r="HZ77" s="254"/>
      <c r="IA77" s="88"/>
      <c r="IB77" s="247"/>
      <c r="IC77" s="248"/>
      <c r="ID77" s="246"/>
      <c r="IE77" s="255"/>
      <c r="IF77" s="263"/>
      <c r="IG77" s="262"/>
      <c r="IH77" s="254"/>
      <c r="II77" s="88"/>
      <c r="IJ77" s="247"/>
      <c r="IK77" s="248"/>
      <c r="IL77" s="246"/>
      <c r="IM77" s="255"/>
      <c r="IN77" s="263"/>
      <c r="IO77" s="262"/>
      <c r="IP77" s="254"/>
      <c r="IQ77" s="88"/>
      <c r="IR77" s="247"/>
      <c r="IS77" s="248"/>
      <c r="IT77" s="246"/>
      <c r="IU77" s="255"/>
      <c r="IV77" s="263"/>
    </row>
    <row r="78" spans="1:256" s="252" customFormat="1" ht="22.5">
      <c r="A78" s="260" t="s">
        <v>239</v>
      </c>
      <c r="B78" s="242">
        <v>88497</v>
      </c>
      <c r="C78" s="88" t="s">
        <v>156</v>
      </c>
      <c r="D78" s="247" t="s">
        <v>13</v>
      </c>
      <c r="E78" s="273">
        <v>12.37</v>
      </c>
      <c r="F78" s="246">
        <v>290.52</v>
      </c>
      <c r="G78" s="244" t="e">
        <f>ROUND((E78*$C$12)+E78,2)</f>
        <v>#VALUE!</v>
      </c>
      <c r="H78" s="199" t="e">
        <f>F78*G78</f>
        <v>#VALUE!</v>
      </c>
      <c r="I78" s="262"/>
      <c r="J78" s="269"/>
      <c r="K78" s="88"/>
      <c r="L78" s="247"/>
      <c r="M78" s="248"/>
      <c r="N78" s="246"/>
      <c r="O78" s="255"/>
      <c r="P78" s="263"/>
      <c r="Q78" s="262"/>
      <c r="R78" s="254"/>
      <c r="S78" s="88"/>
      <c r="T78" s="247"/>
      <c r="U78" s="248"/>
      <c r="V78" s="246"/>
      <c r="W78" s="255"/>
      <c r="X78" s="263"/>
      <c r="Y78" s="262"/>
      <c r="Z78" s="254"/>
      <c r="AA78" s="88"/>
      <c r="AB78" s="247"/>
      <c r="AC78" s="248"/>
      <c r="AD78" s="246"/>
      <c r="AE78" s="255"/>
      <c r="AF78" s="263"/>
      <c r="AG78" s="262"/>
      <c r="AH78" s="254"/>
      <c r="AI78" s="88"/>
      <c r="AJ78" s="247"/>
      <c r="AK78" s="248"/>
      <c r="AL78" s="246"/>
      <c r="AM78" s="255"/>
      <c r="AN78" s="263"/>
      <c r="AO78" s="262"/>
      <c r="AP78" s="254"/>
      <c r="AQ78" s="88"/>
      <c r="AR78" s="247"/>
      <c r="AS78" s="248"/>
      <c r="AT78" s="246"/>
      <c r="AU78" s="255"/>
      <c r="AV78" s="263"/>
      <c r="AW78" s="262"/>
      <c r="AX78" s="254"/>
      <c r="AY78" s="88"/>
      <c r="AZ78" s="247"/>
      <c r="BA78" s="248"/>
      <c r="BB78" s="246"/>
      <c r="BC78" s="255"/>
      <c r="BD78" s="263"/>
      <c r="BE78" s="262"/>
      <c r="BF78" s="254"/>
      <c r="BG78" s="88"/>
      <c r="BH78" s="247"/>
      <c r="BI78" s="248"/>
      <c r="BJ78" s="246"/>
      <c r="BK78" s="255"/>
      <c r="BL78" s="263"/>
      <c r="BM78" s="262"/>
      <c r="BN78" s="254"/>
      <c r="BO78" s="88"/>
      <c r="BP78" s="247"/>
      <c r="BQ78" s="248"/>
      <c r="BR78" s="246"/>
      <c r="BS78" s="255"/>
      <c r="BT78" s="263"/>
      <c r="BU78" s="262"/>
      <c r="BV78" s="254"/>
      <c r="BW78" s="88"/>
      <c r="BX78" s="247"/>
      <c r="BY78" s="248"/>
      <c r="BZ78" s="246"/>
      <c r="CA78" s="255"/>
      <c r="CB78" s="263"/>
      <c r="CC78" s="262"/>
      <c r="CD78" s="254"/>
      <c r="CE78" s="88"/>
      <c r="CF78" s="247"/>
      <c r="CG78" s="248"/>
      <c r="CH78" s="246"/>
      <c r="CI78" s="255"/>
      <c r="CJ78" s="263"/>
      <c r="CK78" s="262"/>
      <c r="CL78" s="254"/>
      <c r="CM78" s="88"/>
      <c r="CN78" s="247"/>
      <c r="CO78" s="248"/>
      <c r="CP78" s="246"/>
      <c r="CQ78" s="255"/>
      <c r="CR78" s="263"/>
      <c r="CS78" s="262"/>
      <c r="CT78" s="254"/>
      <c r="CU78" s="88"/>
      <c r="CV78" s="247"/>
      <c r="CW78" s="248"/>
      <c r="CX78" s="246"/>
      <c r="CY78" s="255"/>
      <c r="CZ78" s="263"/>
      <c r="DA78" s="262"/>
      <c r="DB78" s="254"/>
      <c r="DC78" s="88"/>
      <c r="DD78" s="247"/>
      <c r="DE78" s="248"/>
      <c r="DF78" s="246"/>
      <c r="DG78" s="255"/>
      <c r="DH78" s="263"/>
      <c r="DI78" s="262"/>
      <c r="DJ78" s="254"/>
      <c r="DK78" s="88"/>
      <c r="DL78" s="247"/>
      <c r="DM78" s="248"/>
      <c r="DN78" s="246"/>
      <c r="DO78" s="255"/>
      <c r="DP78" s="263"/>
      <c r="DQ78" s="262"/>
      <c r="DR78" s="254"/>
      <c r="DS78" s="88"/>
      <c r="DT78" s="247"/>
      <c r="DU78" s="248"/>
      <c r="DV78" s="246"/>
      <c r="DW78" s="255"/>
      <c r="DX78" s="263"/>
      <c r="DY78" s="262"/>
      <c r="DZ78" s="254"/>
      <c r="EA78" s="88"/>
      <c r="EB78" s="247"/>
      <c r="EC78" s="248"/>
      <c r="ED78" s="246"/>
      <c r="EE78" s="255"/>
      <c r="EF78" s="263"/>
      <c r="EG78" s="262"/>
      <c r="EH78" s="254"/>
      <c r="EI78" s="88"/>
      <c r="EJ78" s="247"/>
      <c r="EK78" s="248"/>
      <c r="EL78" s="246"/>
      <c r="EM78" s="255"/>
      <c r="EN78" s="263"/>
      <c r="EO78" s="262"/>
      <c r="EP78" s="254"/>
      <c r="EQ78" s="88"/>
      <c r="ER78" s="247"/>
      <c r="ES78" s="248"/>
      <c r="ET78" s="246"/>
      <c r="EU78" s="255"/>
      <c r="EV78" s="263"/>
      <c r="EW78" s="262"/>
      <c r="EX78" s="254"/>
      <c r="EY78" s="88"/>
      <c r="EZ78" s="247"/>
      <c r="FA78" s="248"/>
      <c r="FB78" s="246"/>
      <c r="FC78" s="255"/>
      <c r="FD78" s="263"/>
      <c r="FE78" s="262"/>
      <c r="FF78" s="254"/>
      <c r="FG78" s="88"/>
      <c r="FH78" s="247"/>
      <c r="FI78" s="248"/>
      <c r="FJ78" s="246"/>
      <c r="FK78" s="255"/>
      <c r="FL78" s="263"/>
      <c r="FM78" s="262"/>
      <c r="FN78" s="254"/>
      <c r="FO78" s="88"/>
      <c r="FP78" s="247"/>
      <c r="FQ78" s="248"/>
      <c r="FR78" s="246"/>
      <c r="FS78" s="255"/>
      <c r="FT78" s="263"/>
      <c r="FU78" s="262"/>
      <c r="FV78" s="254"/>
      <c r="FW78" s="88"/>
      <c r="FX78" s="247"/>
      <c r="FY78" s="248"/>
      <c r="FZ78" s="246"/>
      <c r="GA78" s="255"/>
      <c r="GB78" s="263"/>
      <c r="GC78" s="262"/>
      <c r="GD78" s="254"/>
      <c r="GE78" s="88"/>
      <c r="GF78" s="247"/>
      <c r="GG78" s="248"/>
      <c r="GH78" s="246"/>
      <c r="GI78" s="255"/>
      <c r="GJ78" s="263"/>
      <c r="GK78" s="262"/>
      <c r="GL78" s="254"/>
      <c r="GM78" s="88"/>
      <c r="GN78" s="247"/>
      <c r="GO78" s="248"/>
      <c r="GP78" s="246"/>
      <c r="GQ78" s="255"/>
      <c r="GR78" s="263"/>
      <c r="GS78" s="262"/>
      <c r="GT78" s="254"/>
      <c r="GU78" s="88"/>
      <c r="GV78" s="247"/>
      <c r="GW78" s="248"/>
      <c r="GX78" s="246"/>
      <c r="GY78" s="255"/>
      <c r="GZ78" s="263"/>
      <c r="HA78" s="262"/>
      <c r="HB78" s="254"/>
      <c r="HC78" s="88"/>
      <c r="HD78" s="247"/>
      <c r="HE78" s="248"/>
      <c r="HF78" s="246"/>
      <c r="HG78" s="255"/>
      <c r="HH78" s="263"/>
      <c r="HI78" s="262"/>
      <c r="HJ78" s="254"/>
      <c r="HK78" s="88"/>
      <c r="HL78" s="247"/>
      <c r="HM78" s="248"/>
      <c r="HN78" s="246"/>
      <c r="HO78" s="255"/>
      <c r="HP78" s="263"/>
      <c r="HQ78" s="262"/>
      <c r="HR78" s="254"/>
      <c r="HS78" s="88"/>
      <c r="HT78" s="247"/>
      <c r="HU78" s="248"/>
      <c r="HV78" s="246"/>
      <c r="HW78" s="255"/>
      <c r="HX78" s="263"/>
      <c r="HY78" s="262"/>
      <c r="HZ78" s="254"/>
      <c r="IA78" s="88"/>
      <c r="IB78" s="247"/>
      <c r="IC78" s="248"/>
      <c r="ID78" s="246"/>
      <c r="IE78" s="255"/>
      <c r="IF78" s="263"/>
      <c r="IG78" s="262"/>
      <c r="IH78" s="254"/>
      <c r="II78" s="88"/>
      <c r="IJ78" s="247"/>
      <c r="IK78" s="248"/>
      <c r="IL78" s="246"/>
      <c r="IM78" s="255"/>
      <c r="IN78" s="263"/>
      <c r="IO78" s="262"/>
      <c r="IP78" s="254"/>
      <c r="IQ78" s="88"/>
      <c r="IR78" s="247"/>
      <c r="IS78" s="248"/>
      <c r="IT78" s="246"/>
      <c r="IU78" s="255"/>
      <c r="IV78" s="263"/>
    </row>
    <row r="79" spans="1:256" s="252" customFormat="1" ht="22.5">
      <c r="A79" s="260" t="s">
        <v>240</v>
      </c>
      <c r="B79" s="242">
        <v>88487</v>
      </c>
      <c r="C79" s="88" t="s">
        <v>157</v>
      </c>
      <c r="D79" s="247" t="s">
        <v>13</v>
      </c>
      <c r="E79" s="273">
        <v>8.03</v>
      </c>
      <c r="F79" s="246">
        <v>290.52</v>
      </c>
      <c r="G79" s="244" t="e">
        <f>ROUND((E79*$C$12)+E79,2)</f>
        <v>#VALUE!</v>
      </c>
      <c r="H79" s="199" t="e">
        <f>F79*G79</f>
        <v>#VALUE!</v>
      </c>
      <c r="I79" s="262"/>
      <c r="J79" s="254"/>
      <c r="K79" s="88"/>
      <c r="L79" s="247"/>
      <c r="M79" s="248"/>
      <c r="N79" s="246"/>
      <c r="O79" s="255"/>
      <c r="P79" s="263"/>
      <c r="Q79" s="262"/>
      <c r="R79" s="254"/>
      <c r="S79" s="88"/>
      <c r="T79" s="247"/>
      <c r="U79" s="248"/>
      <c r="V79" s="246"/>
      <c r="W79" s="255"/>
      <c r="X79" s="263"/>
      <c r="Y79" s="262"/>
      <c r="Z79" s="254"/>
      <c r="AA79" s="88"/>
      <c r="AB79" s="247"/>
      <c r="AC79" s="248"/>
      <c r="AD79" s="246"/>
      <c r="AE79" s="255"/>
      <c r="AF79" s="263"/>
      <c r="AG79" s="262"/>
      <c r="AH79" s="254"/>
      <c r="AI79" s="88"/>
      <c r="AJ79" s="247"/>
      <c r="AK79" s="248"/>
      <c r="AL79" s="246"/>
      <c r="AM79" s="255"/>
      <c r="AN79" s="263"/>
      <c r="AO79" s="262"/>
      <c r="AP79" s="254"/>
      <c r="AQ79" s="88"/>
      <c r="AR79" s="247"/>
      <c r="AS79" s="248"/>
      <c r="AT79" s="246"/>
      <c r="AU79" s="255"/>
      <c r="AV79" s="263"/>
      <c r="AW79" s="262"/>
      <c r="AX79" s="254"/>
      <c r="AY79" s="88"/>
      <c r="AZ79" s="247"/>
      <c r="BA79" s="248"/>
      <c r="BB79" s="246"/>
      <c r="BC79" s="255"/>
      <c r="BD79" s="263"/>
      <c r="BE79" s="262"/>
      <c r="BF79" s="254"/>
      <c r="BG79" s="88"/>
      <c r="BH79" s="247"/>
      <c r="BI79" s="248"/>
      <c r="BJ79" s="246"/>
      <c r="BK79" s="255"/>
      <c r="BL79" s="263"/>
      <c r="BM79" s="262"/>
      <c r="BN79" s="254"/>
      <c r="BO79" s="88"/>
      <c r="BP79" s="247"/>
      <c r="BQ79" s="248"/>
      <c r="BR79" s="246"/>
      <c r="BS79" s="255"/>
      <c r="BT79" s="263"/>
      <c r="BU79" s="262"/>
      <c r="BV79" s="254"/>
      <c r="BW79" s="88"/>
      <c r="BX79" s="247"/>
      <c r="BY79" s="248"/>
      <c r="BZ79" s="246"/>
      <c r="CA79" s="255"/>
      <c r="CB79" s="263"/>
      <c r="CC79" s="262"/>
      <c r="CD79" s="254"/>
      <c r="CE79" s="88"/>
      <c r="CF79" s="247"/>
      <c r="CG79" s="248"/>
      <c r="CH79" s="246"/>
      <c r="CI79" s="255"/>
      <c r="CJ79" s="263"/>
      <c r="CK79" s="262"/>
      <c r="CL79" s="254"/>
      <c r="CM79" s="88"/>
      <c r="CN79" s="247"/>
      <c r="CO79" s="248"/>
      <c r="CP79" s="246"/>
      <c r="CQ79" s="255"/>
      <c r="CR79" s="263"/>
      <c r="CS79" s="262"/>
      <c r="CT79" s="254"/>
      <c r="CU79" s="88"/>
      <c r="CV79" s="247"/>
      <c r="CW79" s="248"/>
      <c r="CX79" s="246"/>
      <c r="CY79" s="255"/>
      <c r="CZ79" s="263"/>
      <c r="DA79" s="262"/>
      <c r="DB79" s="254"/>
      <c r="DC79" s="88"/>
      <c r="DD79" s="247"/>
      <c r="DE79" s="248"/>
      <c r="DF79" s="246"/>
      <c r="DG79" s="255"/>
      <c r="DH79" s="263"/>
      <c r="DI79" s="262"/>
      <c r="DJ79" s="254"/>
      <c r="DK79" s="88"/>
      <c r="DL79" s="247"/>
      <c r="DM79" s="248"/>
      <c r="DN79" s="246"/>
      <c r="DO79" s="255"/>
      <c r="DP79" s="263"/>
      <c r="DQ79" s="262"/>
      <c r="DR79" s="254"/>
      <c r="DS79" s="88"/>
      <c r="DT79" s="247"/>
      <c r="DU79" s="248"/>
      <c r="DV79" s="246"/>
      <c r="DW79" s="255"/>
      <c r="DX79" s="263"/>
      <c r="DY79" s="262"/>
      <c r="DZ79" s="254"/>
      <c r="EA79" s="88"/>
      <c r="EB79" s="247"/>
      <c r="EC79" s="248"/>
      <c r="ED79" s="246"/>
      <c r="EE79" s="255"/>
      <c r="EF79" s="263"/>
      <c r="EG79" s="262"/>
      <c r="EH79" s="254"/>
      <c r="EI79" s="88"/>
      <c r="EJ79" s="247"/>
      <c r="EK79" s="248"/>
      <c r="EL79" s="246"/>
      <c r="EM79" s="255"/>
      <c r="EN79" s="263"/>
      <c r="EO79" s="262"/>
      <c r="EP79" s="254"/>
      <c r="EQ79" s="88"/>
      <c r="ER79" s="247"/>
      <c r="ES79" s="248"/>
      <c r="ET79" s="246"/>
      <c r="EU79" s="255"/>
      <c r="EV79" s="263"/>
      <c r="EW79" s="262"/>
      <c r="EX79" s="254"/>
      <c r="EY79" s="88"/>
      <c r="EZ79" s="247"/>
      <c r="FA79" s="248"/>
      <c r="FB79" s="246"/>
      <c r="FC79" s="255"/>
      <c r="FD79" s="263"/>
      <c r="FE79" s="262"/>
      <c r="FF79" s="254"/>
      <c r="FG79" s="88"/>
      <c r="FH79" s="247"/>
      <c r="FI79" s="248"/>
      <c r="FJ79" s="246"/>
      <c r="FK79" s="255"/>
      <c r="FL79" s="263"/>
      <c r="FM79" s="262"/>
      <c r="FN79" s="254"/>
      <c r="FO79" s="88"/>
      <c r="FP79" s="247"/>
      <c r="FQ79" s="248"/>
      <c r="FR79" s="246"/>
      <c r="FS79" s="255"/>
      <c r="FT79" s="263"/>
      <c r="FU79" s="262"/>
      <c r="FV79" s="254"/>
      <c r="FW79" s="88"/>
      <c r="FX79" s="247"/>
      <c r="FY79" s="248"/>
      <c r="FZ79" s="246"/>
      <c r="GA79" s="255"/>
      <c r="GB79" s="263"/>
      <c r="GC79" s="262"/>
      <c r="GD79" s="254"/>
      <c r="GE79" s="88"/>
      <c r="GF79" s="247"/>
      <c r="GG79" s="248"/>
      <c r="GH79" s="246"/>
      <c r="GI79" s="255"/>
      <c r="GJ79" s="263"/>
      <c r="GK79" s="262"/>
      <c r="GL79" s="254"/>
      <c r="GM79" s="88"/>
      <c r="GN79" s="247"/>
      <c r="GO79" s="248"/>
      <c r="GP79" s="246"/>
      <c r="GQ79" s="255"/>
      <c r="GR79" s="263"/>
      <c r="GS79" s="262"/>
      <c r="GT79" s="254"/>
      <c r="GU79" s="88"/>
      <c r="GV79" s="247"/>
      <c r="GW79" s="248"/>
      <c r="GX79" s="246"/>
      <c r="GY79" s="255"/>
      <c r="GZ79" s="263"/>
      <c r="HA79" s="262"/>
      <c r="HB79" s="254"/>
      <c r="HC79" s="88"/>
      <c r="HD79" s="247"/>
      <c r="HE79" s="248"/>
      <c r="HF79" s="246"/>
      <c r="HG79" s="255"/>
      <c r="HH79" s="263"/>
      <c r="HI79" s="262"/>
      <c r="HJ79" s="254"/>
      <c r="HK79" s="88"/>
      <c r="HL79" s="247"/>
      <c r="HM79" s="248"/>
      <c r="HN79" s="246"/>
      <c r="HO79" s="255"/>
      <c r="HP79" s="263"/>
      <c r="HQ79" s="262"/>
      <c r="HR79" s="254"/>
      <c r="HS79" s="88"/>
      <c r="HT79" s="247"/>
      <c r="HU79" s="248"/>
      <c r="HV79" s="246"/>
      <c r="HW79" s="255"/>
      <c r="HX79" s="263"/>
      <c r="HY79" s="262"/>
      <c r="HZ79" s="254"/>
      <c r="IA79" s="88"/>
      <c r="IB79" s="247"/>
      <c r="IC79" s="248"/>
      <c r="ID79" s="246"/>
      <c r="IE79" s="255"/>
      <c r="IF79" s="263"/>
      <c r="IG79" s="262"/>
      <c r="IH79" s="254"/>
      <c r="II79" s="88"/>
      <c r="IJ79" s="247"/>
      <c r="IK79" s="248"/>
      <c r="IL79" s="246"/>
      <c r="IM79" s="255"/>
      <c r="IN79" s="263"/>
      <c r="IO79" s="262"/>
      <c r="IP79" s="254"/>
      <c r="IQ79" s="88"/>
      <c r="IR79" s="247"/>
      <c r="IS79" s="248"/>
      <c r="IT79" s="246"/>
      <c r="IU79" s="255"/>
      <c r="IV79" s="263"/>
    </row>
    <row r="80" spans="1:10" s="252" customFormat="1" ht="12.75">
      <c r="A80" s="260" t="s">
        <v>241</v>
      </c>
      <c r="B80" s="242">
        <v>9537</v>
      </c>
      <c r="C80" s="88" t="s">
        <v>158</v>
      </c>
      <c r="D80" s="247" t="s">
        <v>13</v>
      </c>
      <c r="E80" s="273">
        <v>2.46</v>
      </c>
      <c r="F80" s="246">
        <f>F5</f>
        <v>261.94</v>
      </c>
      <c r="G80" s="244" t="e">
        <f>ROUND((E80*$C$12)+E80,2)</f>
        <v>#VALUE!</v>
      </c>
      <c r="H80" s="199" t="e">
        <f>F80*G80</f>
        <v>#VALUE!</v>
      </c>
      <c r="J80" s="177"/>
    </row>
    <row r="81" spans="1:8" ht="12.75">
      <c r="A81" s="270" t="s">
        <v>79</v>
      </c>
      <c r="B81" s="270"/>
      <c r="C81" s="270"/>
      <c r="D81" s="270"/>
      <c r="E81" s="270"/>
      <c r="F81" s="270"/>
      <c r="G81" s="270"/>
      <c r="H81" s="239" t="e">
        <f>(1/(1+C12)*H83)</f>
        <v>#VALUE!</v>
      </c>
    </row>
    <row r="82" spans="1:8" ht="12.75">
      <c r="A82" s="270" t="s">
        <v>82</v>
      </c>
      <c r="B82" s="270"/>
      <c r="C82" s="270"/>
      <c r="D82" s="270"/>
      <c r="E82" s="270"/>
      <c r="F82" s="270"/>
      <c r="G82" s="270"/>
      <c r="H82" s="239" t="e">
        <f>H83-H81</f>
        <v>#VALUE!</v>
      </c>
    </row>
    <row r="83" spans="1:10" ht="12.75">
      <c r="A83" s="270" t="s">
        <v>80</v>
      </c>
      <c r="B83" s="270"/>
      <c r="C83" s="270"/>
      <c r="D83" s="270"/>
      <c r="E83" s="270"/>
      <c r="F83" s="270"/>
      <c r="G83" s="270"/>
      <c r="H83" s="239" t="e">
        <f>H23+H17++H40+H49+H54+H75+H28</f>
        <v>#VALUE!</v>
      </c>
      <c r="J83" s="251"/>
    </row>
    <row r="88" spans="4:10" ht="12.75">
      <c r="D88" s="164" t="s">
        <v>119</v>
      </c>
      <c r="E88" s="170" t="str">
        <f>'P. BDI'!C39</f>
        <v>preencher</v>
      </c>
      <c r="F88" s="207"/>
      <c r="J88" s="175"/>
    </row>
    <row r="89" spans="4:10" ht="12.75">
      <c r="D89" s="166" t="s">
        <v>121</v>
      </c>
      <c r="E89" s="206" t="str">
        <f>'P. BDI'!C40</f>
        <v>preencher</v>
      </c>
      <c r="J89" s="175"/>
    </row>
    <row r="90" spans="4:10" ht="12.75">
      <c r="D90" s="168"/>
      <c r="E90" s="86"/>
      <c r="J90" s="175"/>
    </row>
    <row r="91" spans="4:10" ht="12.75">
      <c r="D91" s="168"/>
      <c r="E91" s="86"/>
      <c r="J91" s="175"/>
    </row>
    <row r="92" spans="4:10" ht="12.75">
      <c r="D92" s="83"/>
      <c r="E92" s="132"/>
      <c r="J92" s="175"/>
    </row>
    <row r="93" spans="4:10" ht="12.75">
      <c r="D93" s="132"/>
      <c r="E93" s="132"/>
      <c r="J93" s="175"/>
    </row>
    <row r="94" spans="4:10" ht="12.75">
      <c r="D94" s="164" t="s">
        <v>120</v>
      </c>
      <c r="E94" s="170" t="str">
        <f>'P. BDI'!C45</f>
        <v>preencher</v>
      </c>
      <c r="F94" s="207"/>
      <c r="J94" s="175"/>
    </row>
    <row r="95" spans="4:10" ht="12.75">
      <c r="D95" s="166" t="s">
        <v>61</v>
      </c>
      <c r="E95" s="206" t="str">
        <f>'P. BDI'!C46</f>
        <v>preencher</v>
      </c>
      <c r="J95" s="175"/>
    </row>
  </sheetData>
  <sheetProtection password="C637" sheet="1" selectLockedCells="1"/>
  <mergeCells count="18">
    <mergeCell ref="A83:G83"/>
    <mergeCell ref="A10:B10"/>
    <mergeCell ref="A11:B11"/>
    <mergeCell ref="A2:H3"/>
    <mergeCell ref="A5:B5"/>
    <mergeCell ref="A6:B6"/>
    <mergeCell ref="A7:B7"/>
    <mergeCell ref="A8:B8"/>
    <mergeCell ref="A9:B9"/>
    <mergeCell ref="A81:G81"/>
    <mergeCell ref="D5:E5"/>
    <mergeCell ref="D6:E6"/>
    <mergeCell ref="F5:G5"/>
    <mergeCell ref="F6:G6"/>
    <mergeCell ref="A12:B12"/>
    <mergeCell ref="A82:G82"/>
    <mergeCell ref="A15:H15"/>
    <mergeCell ref="A16:H16"/>
  </mergeCells>
  <conditionalFormatting sqref="C24 C41:C45 C26:C27 C55:C58 K55:K58 S55:S58 AA55:AA58 AI55:AI58 AQ55:AQ58 AY55:AY58 BG55:BG58 BO55:BO58 BW55:BW58 CE55:CE58 CM55:CM58 CU55:CU58 DC55:DC58 DK55:DK58 DS55:DS58 EA55:EA58 EI55:EI58 EQ55:EQ58 EY55:EY58 FG55:FG58 FO55:FO58 FW55:FW58 GE55:GE58 GM55:GM58 GU55:GU58 HC55:HC58 HK55:HK58 HS55:HS58 IA55:IA58 II55:II58 IQ55:IQ58 K62:K74 S62:S74 AA62:AA74 AI62:AI74 AQ62:AQ74 AY62:AY74 BG62:BG74 BO62:BO74 BW62:BW74 CE62:CE74 CM62:CM74 CU62:CU74 DC62:DC74 DK62:DK74 DS62:DS74 EA62:EA74 EI62:EI74 EQ62:EQ74 EY62:EY74 FG62:FG74 FO62:FO74 FW62:FW74 GE62:GE74 GM62:GM74 GU62:GU74 HC62:HC74 HK62:HK74 HS62:HS74 IA62:IA74 II62:II74 IQ62:IQ74 C62:C74 C18:C21 C33:C39 C47">
    <cfRule type="expression" priority="4452" dxfId="62" stopIfTrue="1">
      <formula>Orçamento!#REF!=1</formula>
    </cfRule>
    <cfRule type="expression" priority="4453" dxfId="63" stopIfTrue="1">
      <formula>Orçamento!#REF!=2</formula>
    </cfRule>
    <cfRule type="expression" priority="4454" dxfId="64" stopIfTrue="1">
      <formula>Orçamento!#REF!=3</formula>
    </cfRule>
  </conditionalFormatting>
  <conditionalFormatting sqref="C80 C50:C53">
    <cfRule type="expression" priority="22" dxfId="62" stopIfTrue="1">
      <formula>Orçamento!#REF!=1</formula>
    </cfRule>
    <cfRule type="expression" priority="23" dxfId="63" stopIfTrue="1">
      <formula>Orçamento!#REF!=2</formula>
    </cfRule>
    <cfRule type="expression" priority="24" dxfId="64" stopIfTrue="1">
      <formula>Orçamento!#REF!=3</formula>
    </cfRule>
  </conditionalFormatting>
  <conditionalFormatting sqref="C29:C31">
    <cfRule type="expression" priority="19" dxfId="62" stopIfTrue="1">
      <formula>Orçamento!#REF!=1</formula>
    </cfRule>
    <cfRule type="expression" priority="20" dxfId="63" stopIfTrue="1">
      <formula>Orçamento!#REF!=2</formula>
    </cfRule>
    <cfRule type="expression" priority="21" dxfId="64" stopIfTrue="1">
      <formula>Orçamento!#REF!=3</formula>
    </cfRule>
  </conditionalFormatting>
  <conditionalFormatting sqref="D46">
    <cfRule type="expression" priority="16" dxfId="62" stopIfTrue="1">
      <formula>Orçamento!#REF!=1</formula>
    </cfRule>
    <cfRule type="expression" priority="17" dxfId="63" stopIfTrue="1">
      <formula>Orçamento!#REF!=2</formula>
    </cfRule>
    <cfRule type="expression" priority="18" dxfId="64" stopIfTrue="1">
      <formula>Orçamento!#REF!=3</formula>
    </cfRule>
  </conditionalFormatting>
  <conditionalFormatting sqref="IQ76:IQ79 II76:II79 IA76:IA79 HS76:HS79 HK76:HK79 HC76:HC79 GU76:GU79 GM76:GM79 GE76:GE79 FW76:FW79 FO76:FO79 FG76:FG79 EY76:EY79 EQ76:EQ79 EI76:EI79 EA76:EA79 DS76:DS79 DK76:DK79 DC76:DC79 CU76:CU79 CM76:CM79 CE76:CE79 BW76:BW79 BO76:BO79 BG76:BG79 AY76:AY79 AQ76:AQ79 AI76:AI79 AA76:AA79 S76:S79 K76:K79 C76:C79 IQ59:IQ61 II59:II61 IA59:IA61 HS59:HS61 HK59:HK61 HC59:HC61 GU59:GU61 GM59:GM61 GE59:GE61 FW59:FW61 FO59:FO61 FG59:FG61 EY59:EY61 EQ59:EQ61 EI59:EI61 EA59:EA61 DS59:DS61 DK59:DK61 DC59:DC61 CU59:CU61 CM59:CM61 CE59:CE61 BW59:BW61 BO59:BO61 BG59:BG61 AY59:AY61 AQ59:AQ61 AI59:AI61 AA59:AA61 S59:S61 K59:K61 C59:C61">
    <cfRule type="expression" priority="13" dxfId="62" stopIfTrue="1">
      <formula>Orçamento!#REF!=1</formula>
    </cfRule>
    <cfRule type="expression" priority="14" dxfId="63" stopIfTrue="1">
      <formula>Orçamento!#REF!=2</formula>
    </cfRule>
    <cfRule type="expression" priority="15" dxfId="64" stopIfTrue="1">
      <formula>Orçamento!#REF!=3</formula>
    </cfRule>
  </conditionalFormatting>
  <conditionalFormatting sqref="C32">
    <cfRule type="expression" priority="10" dxfId="62" stopIfTrue="1">
      <formula>Orçamento!#REF!=1</formula>
    </cfRule>
    <cfRule type="expression" priority="11" dxfId="63" stopIfTrue="1">
      <formula>Orçamento!#REF!=2</formula>
    </cfRule>
    <cfRule type="expression" priority="12" dxfId="64" stopIfTrue="1">
      <formula>Orçamento!#REF!=3</formula>
    </cfRule>
  </conditionalFormatting>
  <conditionalFormatting sqref="C25">
    <cfRule type="expression" priority="7" dxfId="62" stopIfTrue="1">
      <formula>Orçamento!#REF!=1</formula>
    </cfRule>
    <cfRule type="expression" priority="8" dxfId="63" stopIfTrue="1">
      <formula>Orçamento!#REF!=2</formula>
    </cfRule>
    <cfRule type="expression" priority="9" dxfId="64" stopIfTrue="1">
      <formula>Orçamento!#REF!=3</formula>
    </cfRule>
  </conditionalFormatting>
  <conditionalFormatting sqref="C22">
    <cfRule type="expression" priority="4" dxfId="62" stopIfTrue="1">
      <formula>Orçamento!#REF!=1</formula>
    </cfRule>
    <cfRule type="expression" priority="5" dxfId="63" stopIfTrue="1">
      <formula>Orçamento!#REF!=2</formula>
    </cfRule>
    <cfRule type="expression" priority="6" dxfId="64" stopIfTrue="1">
      <formula>Orçamento!#REF!=3</formula>
    </cfRule>
  </conditionalFormatting>
  <conditionalFormatting sqref="D48">
    <cfRule type="expression" priority="1" dxfId="62" stopIfTrue="1">
      <formula>Orçamento!#REF!=1</formula>
    </cfRule>
    <cfRule type="expression" priority="2" dxfId="63" stopIfTrue="1">
      <formula>Orçamento!#REF!=2</formula>
    </cfRule>
    <cfRule type="expression" priority="3" dxfId="64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9" r:id="rId1"/>
  <ignoredErrors>
    <ignoredError sqref="H23 H75 H28 H54 H49 H40" formula="1"/>
    <ignoredError sqref="F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3.5" thickBot="1">
      <c r="A2" s="7"/>
      <c r="B2" s="48" t="e">
        <f>#REF!</f>
        <v>#REF!</v>
      </c>
      <c r="C2" s="8"/>
      <c r="D2" s="50" t="s">
        <v>21</v>
      </c>
      <c r="E2" s="51"/>
      <c r="F2" s="52"/>
      <c r="G2" s="49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7"/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7"/>
      <c r="B4" s="8" t="s">
        <v>23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2.75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10"/>
      <c r="B6" s="11" t="s">
        <v>0</v>
      </c>
      <c r="C6" s="11" t="s">
        <v>1</v>
      </c>
      <c r="D6" s="11"/>
      <c r="E6" s="42" t="s">
        <v>6</v>
      </c>
      <c r="F6" s="11"/>
      <c r="G6" s="42" t="s">
        <v>7</v>
      </c>
      <c r="H6" s="11"/>
      <c r="I6" s="42" t="s">
        <v>8</v>
      </c>
      <c r="J6" s="11"/>
      <c r="K6" s="42" t="s">
        <v>9</v>
      </c>
      <c r="L6" s="11"/>
      <c r="M6" s="42" t="s">
        <v>10</v>
      </c>
      <c r="N6" s="11"/>
      <c r="O6" s="42" t="s">
        <v>11</v>
      </c>
      <c r="P6" s="12"/>
    </row>
    <row r="7" spans="1:16" ht="12.75">
      <c r="A7" s="10"/>
      <c r="B7" s="13"/>
      <c r="C7" s="14" t="s">
        <v>2</v>
      </c>
      <c r="D7" s="13" t="s">
        <v>3</v>
      </c>
      <c r="E7" s="13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5" t="s">
        <v>3</v>
      </c>
    </row>
    <row r="8" spans="1:16" ht="12.75">
      <c r="A8" s="10">
        <v>1</v>
      </c>
      <c r="B8" s="16" t="e">
        <f>#REF!</f>
        <v>#REF!</v>
      </c>
      <c r="C8" s="14" t="e">
        <f>Orçamento!#REF!</f>
        <v>#REF!</v>
      </c>
      <c r="D8" s="17" t="e">
        <f aca="true" t="shared" si="0" ref="D8:D18">C8/$C$19</f>
        <v>#REF!</v>
      </c>
      <c r="E8" s="18" t="e">
        <f>C8/3</f>
        <v>#REF!</v>
      </c>
      <c r="F8" s="19" t="e">
        <f>E8/C19</f>
        <v>#REF!</v>
      </c>
      <c r="G8" s="18" t="e">
        <f>E8</f>
        <v>#REF!</v>
      </c>
      <c r="H8" s="19" t="e">
        <f>G8/$C$19</f>
        <v>#REF!</v>
      </c>
      <c r="I8" s="18" t="e">
        <f>G8</f>
        <v>#REF!</v>
      </c>
      <c r="J8" s="19" t="e">
        <f>I8/$C$19</f>
        <v>#REF!</v>
      </c>
      <c r="K8" s="20"/>
      <c r="L8" s="20"/>
      <c r="M8" s="20"/>
      <c r="N8" s="20"/>
      <c r="O8" s="20"/>
      <c r="P8" s="21"/>
    </row>
    <row r="9" spans="1:16" ht="12.75">
      <c r="A9" s="10">
        <v>2</v>
      </c>
      <c r="B9" s="16" t="e">
        <f>#REF!</f>
        <v>#REF!</v>
      </c>
      <c r="C9" s="14" t="e">
        <f>Orçamento!#REF!</f>
        <v>#REF!</v>
      </c>
      <c r="D9" s="17" t="e">
        <f t="shared" si="0"/>
        <v>#REF!</v>
      </c>
      <c r="E9" s="18" t="e">
        <f>C9/6</f>
        <v>#REF!</v>
      </c>
      <c r="F9" s="19" t="e">
        <f>E9/$C$19</f>
        <v>#REF!</v>
      </c>
      <c r="G9" s="18" t="e">
        <f>E9</f>
        <v>#REF!</v>
      </c>
      <c r="H9" s="19" t="e">
        <f>G9/$C$19</f>
        <v>#REF!</v>
      </c>
      <c r="I9" s="18" t="e">
        <f>E9</f>
        <v>#REF!</v>
      </c>
      <c r="J9" s="19" t="e">
        <f>I9/$C$19</f>
        <v>#REF!</v>
      </c>
      <c r="K9" s="18" t="e">
        <f aca="true" t="shared" si="1" ref="K9:P9">I9</f>
        <v>#REF!</v>
      </c>
      <c r="L9" s="19" t="e">
        <f t="shared" si="1"/>
        <v>#REF!</v>
      </c>
      <c r="M9" s="18" t="e">
        <f t="shared" si="1"/>
        <v>#REF!</v>
      </c>
      <c r="N9" s="19" t="e">
        <f t="shared" si="1"/>
        <v>#REF!</v>
      </c>
      <c r="O9" s="18" t="e">
        <f t="shared" si="1"/>
        <v>#REF!</v>
      </c>
      <c r="P9" s="22" t="e">
        <f t="shared" si="1"/>
        <v>#REF!</v>
      </c>
    </row>
    <row r="10" spans="1:16" ht="12.75">
      <c r="A10" s="10">
        <v>3</v>
      </c>
      <c r="B10" s="16" t="e">
        <f>#REF!</f>
        <v>#REF!</v>
      </c>
      <c r="C10" s="14" t="e">
        <f>Orçamento!#REF!</f>
        <v>#REF!</v>
      </c>
      <c r="D10" s="17" t="e">
        <f t="shared" si="0"/>
        <v>#REF!</v>
      </c>
      <c r="E10" s="18" t="e">
        <f>C10/12</f>
        <v>#REF!</v>
      </c>
      <c r="F10" s="19" t="e">
        <f>E10/$C$19</f>
        <v>#REF!</v>
      </c>
      <c r="G10" s="18" t="e">
        <f>E10</f>
        <v>#REF!</v>
      </c>
      <c r="H10" s="19" t="e">
        <f>G10/$C$19</f>
        <v>#REF!</v>
      </c>
      <c r="I10" s="18" t="e">
        <f>E10</f>
        <v>#REF!</v>
      </c>
      <c r="J10" s="19" t="e">
        <f>I10/$C$19</f>
        <v>#REF!</v>
      </c>
      <c r="K10" s="18" t="e">
        <f>I10</f>
        <v>#REF!</v>
      </c>
      <c r="L10" s="19" t="e">
        <f>K10/$C$19</f>
        <v>#REF!</v>
      </c>
      <c r="M10" s="18" t="e">
        <f>K10</f>
        <v>#REF!</v>
      </c>
      <c r="N10" s="19" t="e">
        <f>M10/$C$19</f>
        <v>#REF!</v>
      </c>
      <c r="O10" s="18" t="e">
        <f>M10</f>
        <v>#REF!</v>
      </c>
      <c r="P10" s="22" t="e">
        <f>O10/$C$19</f>
        <v>#REF!</v>
      </c>
    </row>
    <row r="11" spans="1:16" ht="12.75">
      <c r="A11" s="10">
        <v>4</v>
      </c>
      <c r="B11" s="16" t="e">
        <f>#REF!</f>
        <v>#REF!</v>
      </c>
      <c r="C11" s="14" t="e">
        <f>Orçamento!#REF!</f>
        <v>#REF!</v>
      </c>
      <c r="D11" s="17" t="e">
        <f t="shared" si="0"/>
        <v>#REF!</v>
      </c>
      <c r="E11" s="20"/>
      <c r="F11" s="23"/>
      <c r="G11" s="20"/>
      <c r="H11" s="23"/>
      <c r="I11" s="20"/>
      <c r="J11" s="23"/>
      <c r="K11" s="20"/>
      <c r="L11" s="24"/>
      <c r="M11" s="20"/>
      <c r="N11" s="24"/>
      <c r="O11" s="20"/>
      <c r="P11" s="25"/>
    </row>
    <row r="12" spans="1:16" ht="12.75">
      <c r="A12" s="10">
        <v>5</v>
      </c>
      <c r="B12" s="16" t="e">
        <f>#REF!</f>
        <v>#REF!</v>
      </c>
      <c r="C12" s="14" t="e">
        <f>Orçamento!#REF!</f>
        <v>#REF!</v>
      </c>
      <c r="D12" s="17" t="e">
        <f t="shared" si="0"/>
        <v>#REF!</v>
      </c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6"/>
    </row>
    <row r="13" spans="1:16" ht="12.75">
      <c r="A13" s="10">
        <v>6</v>
      </c>
      <c r="B13" s="16" t="e">
        <f>#REF!</f>
        <v>#REF!</v>
      </c>
      <c r="C13" s="14" t="e">
        <f>Orçamento!#REF!</f>
        <v>#REF!</v>
      </c>
      <c r="D13" s="17" t="e">
        <f t="shared" si="0"/>
        <v>#REF!</v>
      </c>
      <c r="E13" s="18" t="e">
        <f>C13/12</f>
        <v>#REF!</v>
      </c>
      <c r="F13" s="19" t="e">
        <f>E13/$C$19</f>
        <v>#REF!</v>
      </c>
      <c r="G13" s="18" t="e">
        <f>E13</f>
        <v>#REF!</v>
      </c>
      <c r="H13" s="19" t="e">
        <f>G13/$C$19</f>
        <v>#REF!</v>
      </c>
      <c r="I13" s="18" t="e">
        <f>E13</f>
        <v>#REF!</v>
      </c>
      <c r="J13" s="19" t="e">
        <f>I13/$C$19</f>
        <v>#REF!</v>
      </c>
      <c r="K13" s="18" t="e">
        <f>I13</f>
        <v>#REF!</v>
      </c>
      <c r="L13" s="19" t="e">
        <f>K13/$C$19</f>
        <v>#REF!</v>
      </c>
      <c r="M13" s="18" t="e">
        <f>K13</f>
        <v>#REF!</v>
      </c>
      <c r="N13" s="19" t="e">
        <f>M13/$C$19</f>
        <v>#REF!</v>
      </c>
      <c r="O13" s="18" t="e">
        <f>M13</f>
        <v>#REF!</v>
      </c>
      <c r="P13" s="22" t="e">
        <f>O13/$C$19</f>
        <v>#REF!</v>
      </c>
    </row>
    <row r="14" spans="1:16" ht="12.75">
      <c r="A14" s="10">
        <v>7</v>
      </c>
      <c r="B14" s="16" t="e">
        <f>#REF!</f>
        <v>#REF!</v>
      </c>
      <c r="C14" s="14" t="e">
        <f>Orçamento!#REF!</f>
        <v>#REF!</v>
      </c>
      <c r="D14" s="17" t="e">
        <f t="shared" si="0"/>
        <v>#REF!</v>
      </c>
      <c r="E14" s="18" t="e">
        <f>C14/12</f>
        <v>#REF!</v>
      </c>
      <c r="F14" s="19" t="e">
        <f>E14/$C$19</f>
        <v>#REF!</v>
      </c>
      <c r="G14" s="18" t="e">
        <f>E14</f>
        <v>#REF!</v>
      </c>
      <c r="H14" s="19" t="e">
        <f>G14/$C$19</f>
        <v>#REF!</v>
      </c>
      <c r="I14" s="18" t="e">
        <f>E14</f>
        <v>#REF!</v>
      </c>
      <c r="J14" s="19" t="e">
        <f>I14/$C$19</f>
        <v>#REF!</v>
      </c>
      <c r="K14" s="18" t="e">
        <f>I14</f>
        <v>#REF!</v>
      </c>
      <c r="L14" s="19" t="e">
        <f>K14/$C$19</f>
        <v>#REF!</v>
      </c>
      <c r="M14" s="18" t="e">
        <f>K14</f>
        <v>#REF!</v>
      </c>
      <c r="N14" s="19" t="e">
        <f>M14/$C$19</f>
        <v>#REF!</v>
      </c>
      <c r="O14" s="18" t="e">
        <f>M14</f>
        <v>#REF!</v>
      </c>
      <c r="P14" s="22" t="e">
        <f>O14/$C$19</f>
        <v>#REF!</v>
      </c>
    </row>
    <row r="15" spans="1:16" ht="12.75">
      <c r="A15" s="10">
        <v>8</v>
      </c>
      <c r="B15" s="16" t="e">
        <f>#REF!</f>
        <v>#REF!</v>
      </c>
      <c r="C15" s="14" t="e">
        <f>Orçamento!#REF!</f>
        <v>#REF!</v>
      </c>
      <c r="D15" s="17" t="e">
        <f t="shared" si="0"/>
        <v>#REF!</v>
      </c>
      <c r="E15" s="27"/>
      <c r="F15" s="24"/>
      <c r="G15" s="27"/>
      <c r="H15" s="24"/>
      <c r="I15" s="27"/>
      <c r="J15" s="24"/>
      <c r="K15" s="18" t="e">
        <f>C15/9</f>
        <v>#REF!</v>
      </c>
      <c r="L15" s="19" t="e">
        <f>K15/$C$19</f>
        <v>#REF!</v>
      </c>
      <c r="M15" s="18" t="e">
        <f>K15</f>
        <v>#REF!</v>
      </c>
      <c r="N15" s="19" t="e">
        <f>M15/$C$19</f>
        <v>#REF!</v>
      </c>
      <c r="O15" s="18" t="e">
        <f>K15</f>
        <v>#REF!</v>
      </c>
      <c r="P15" s="22" t="e">
        <f>O15/$C$19</f>
        <v>#REF!</v>
      </c>
    </row>
    <row r="16" spans="1:16" ht="12.75">
      <c r="A16" s="10">
        <v>9</v>
      </c>
      <c r="B16" s="16" t="e">
        <f>#REF!</f>
        <v>#REF!</v>
      </c>
      <c r="C16" s="14" t="e">
        <f>Orçamento!#REF!</f>
        <v>#REF!</v>
      </c>
      <c r="D16" s="17" t="e">
        <f t="shared" si="0"/>
        <v>#REF!</v>
      </c>
      <c r="E16" s="27"/>
      <c r="F16" s="24"/>
      <c r="G16" s="27"/>
      <c r="H16" s="24"/>
      <c r="I16" s="27"/>
      <c r="J16" s="24"/>
      <c r="K16" s="20"/>
      <c r="L16" s="23"/>
      <c r="M16" s="20"/>
      <c r="N16" s="23"/>
      <c r="O16" s="20"/>
      <c r="P16" s="26"/>
    </row>
    <row r="17" spans="1:16" ht="12.75">
      <c r="A17" s="10">
        <v>10</v>
      </c>
      <c r="B17" s="16" t="e">
        <f>#REF!</f>
        <v>#REF!</v>
      </c>
      <c r="C17" s="14" t="e">
        <f>Orçamento!#REF!</f>
        <v>#REF!</v>
      </c>
      <c r="D17" s="17" t="e">
        <f t="shared" si="0"/>
        <v>#REF!</v>
      </c>
      <c r="E17" s="27"/>
      <c r="F17" s="24"/>
      <c r="G17" s="27"/>
      <c r="H17" s="24"/>
      <c r="I17" s="27"/>
      <c r="J17" s="24"/>
      <c r="K17" s="20"/>
      <c r="L17" s="23"/>
      <c r="M17" s="20"/>
      <c r="N17" s="23"/>
      <c r="O17" s="20"/>
      <c r="P17" s="26"/>
    </row>
    <row r="18" spans="1:16" ht="12.75">
      <c r="A18" s="10">
        <v>11</v>
      </c>
      <c r="B18" s="16" t="e">
        <f>#REF!</f>
        <v>#REF!</v>
      </c>
      <c r="C18" s="14" t="e">
        <f>Orçamento!#REF!</f>
        <v>#REF!</v>
      </c>
      <c r="D18" s="17" t="e">
        <f t="shared" si="0"/>
        <v>#REF!</v>
      </c>
      <c r="E18" s="27"/>
      <c r="F18" s="24"/>
      <c r="G18" s="27"/>
      <c r="H18" s="24"/>
      <c r="I18" s="27"/>
      <c r="J18" s="24"/>
      <c r="K18" s="20"/>
      <c r="L18" s="23"/>
      <c r="M18" s="20"/>
      <c r="N18" s="23"/>
      <c r="O18" s="20"/>
      <c r="P18" s="26"/>
    </row>
    <row r="19" spans="1:16" ht="12.75">
      <c r="A19" s="10"/>
      <c r="B19" s="13" t="s">
        <v>4</v>
      </c>
      <c r="C19" s="28" t="e">
        <f aca="true" t="shared" si="2" ref="C19:P19">SUM(C8:C18)</f>
        <v>#REF!</v>
      </c>
      <c r="D19" s="29" t="e">
        <f t="shared" si="2"/>
        <v>#REF!</v>
      </c>
      <c r="E19" s="27" t="e">
        <f t="shared" si="2"/>
        <v>#REF!</v>
      </c>
      <c r="F19" s="24" t="e">
        <f t="shared" si="2"/>
        <v>#REF!</v>
      </c>
      <c r="G19" s="27" t="e">
        <f t="shared" si="2"/>
        <v>#REF!</v>
      </c>
      <c r="H19" s="24" t="e">
        <f t="shared" si="2"/>
        <v>#REF!</v>
      </c>
      <c r="I19" s="27" t="e">
        <f t="shared" si="2"/>
        <v>#REF!</v>
      </c>
      <c r="J19" s="24" t="e">
        <f t="shared" si="2"/>
        <v>#REF!</v>
      </c>
      <c r="K19" s="27" t="e">
        <f t="shared" si="2"/>
        <v>#REF!</v>
      </c>
      <c r="L19" s="24" t="e">
        <f t="shared" si="2"/>
        <v>#REF!</v>
      </c>
      <c r="M19" s="27" t="e">
        <f t="shared" si="2"/>
        <v>#REF!</v>
      </c>
      <c r="N19" s="24" t="e">
        <f t="shared" si="2"/>
        <v>#REF!</v>
      </c>
      <c r="O19" s="27" t="e">
        <f t="shared" si="2"/>
        <v>#REF!</v>
      </c>
      <c r="P19" s="25" t="e">
        <f t="shared" si="2"/>
        <v>#REF!</v>
      </c>
    </row>
    <row r="20" spans="1:16" ht="12.75">
      <c r="A20" s="10"/>
      <c r="B20" s="11" t="s">
        <v>5</v>
      </c>
      <c r="C20" s="11"/>
      <c r="D20" s="11"/>
      <c r="E20" s="30" t="e">
        <f>E19</f>
        <v>#REF!</v>
      </c>
      <c r="F20" s="31" t="e">
        <f>F19</f>
        <v>#REF!</v>
      </c>
      <c r="G20" s="30" t="e">
        <f aca="true" t="shared" si="3" ref="G20:M20">G19+E20</f>
        <v>#REF!</v>
      </c>
      <c r="H20" s="31" t="e">
        <f t="shared" si="3"/>
        <v>#REF!</v>
      </c>
      <c r="I20" s="30" t="e">
        <f t="shared" si="3"/>
        <v>#REF!</v>
      </c>
      <c r="J20" s="31" t="e">
        <f t="shared" si="3"/>
        <v>#REF!</v>
      </c>
      <c r="K20" s="30" t="e">
        <f t="shared" si="3"/>
        <v>#REF!</v>
      </c>
      <c r="L20" s="31" t="e">
        <f t="shared" si="3"/>
        <v>#REF!</v>
      </c>
      <c r="M20" s="30" t="e">
        <f t="shared" si="3"/>
        <v>#REF!</v>
      </c>
      <c r="N20" s="31" t="e">
        <f>L20+N19</f>
        <v>#REF!</v>
      </c>
      <c r="O20" s="30" t="e">
        <f>M20+O19</f>
        <v>#REF!</v>
      </c>
      <c r="P20" s="32" t="e">
        <f>N20+P19</f>
        <v>#REF!</v>
      </c>
    </row>
    <row r="21" spans="1:16" ht="12.75">
      <c r="A21" s="43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7"/>
    </row>
    <row r="22" spans="1:16" ht="12.75">
      <c r="A22" s="10" t="s">
        <v>14</v>
      </c>
      <c r="B22" s="11" t="s">
        <v>0</v>
      </c>
      <c r="C22" s="11" t="s">
        <v>1</v>
      </c>
      <c r="D22" s="11"/>
      <c r="E22" s="1" t="s">
        <v>15</v>
      </c>
      <c r="F22" s="31"/>
      <c r="G22" s="1" t="s">
        <v>16</v>
      </c>
      <c r="H22" s="31"/>
      <c r="I22" s="1" t="s">
        <v>17</v>
      </c>
      <c r="J22" s="31"/>
      <c r="K22" s="1" t="s">
        <v>18</v>
      </c>
      <c r="L22" s="31"/>
      <c r="M22" s="1" t="s">
        <v>19</v>
      </c>
      <c r="N22" s="31"/>
      <c r="O22" s="1" t="s">
        <v>20</v>
      </c>
      <c r="P22" s="32"/>
    </row>
    <row r="23" spans="1:16" ht="12.75">
      <c r="A23" s="10"/>
      <c r="B23" s="13"/>
      <c r="C23" s="14" t="s">
        <v>2</v>
      </c>
      <c r="D23" s="13" t="s">
        <v>3</v>
      </c>
      <c r="E23" s="27" t="s">
        <v>2</v>
      </c>
      <c r="F23" s="24" t="s">
        <v>3</v>
      </c>
      <c r="G23" s="27" t="s">
        <v>2</v>
      </c>
      <c r="H23" s="24" t="s">
        <v>3</v>
      </c>
      <c r="I23" s="27" t="s">
        <v>2</v>
      </c>
      <c r="J23" s="24" t="s">
        <v>3</v>
      </c>
      <c r="K23" s="27" t="s">
        <v>2</v>
      </c>
      <c r="L23" s="24" t="s">
        <v>3</v>
      </c>
      <c r="M23" s="27" t="s">
        <v>2</v>
      </c>
      <c r="N23" s="24" t="s">
        <v>3</v>
      </c>
      <c r="O23" s="27" t="s">
        <v>2</v>
      </c>
      <c r="P23" s="25" t="s">
        <v>3</v>
      </c>
    </row>
    <row r="24" spans="1:16" ht="12.75">
      <c r="A24" s="10">
        <v>1</v>
      </c>
      <c r="B24" s="16" t="e">
        <f>B8</f>
        <v>#REF!</v>
      </c>
      <c r="C24" s="14" t="e">
        <f>C8</f>
        <v>#REF!</v>
      </c>
      <c r="D24" s="17" t="e">
        <f aca="true" t="shared" si="4" ref="D24:D34">C24/$C$19</f>
        <v>#REF!</v>
      </c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6"/>
    </row>
    <row r="25" spans="1:16" ht="12.75">
      <c r="A25" s="10">
        <v>2</v>
      </c>
      <c r="B25" s="16" t="e">
        <f aca="true" t="shared" si="5" ref="B25:C34">B9</f>
        <v>#REF!</v>
      </c>
      <c r="C25" s="14" t="e">
        <f t="shared" si="5"/>
        <v>#REF!</v>
      </c>
      <c r="D25" s="17" t="e">
        <f t="shared" si="4"/>
        <v>#REF!</v>
      </c>
      <c r="E25" s="20"/>
      <c r="F25" s="23"/>
      <c r="G25" s="20"/>
      <c r="H25" s="23"/>
      <c r="I25" s="20"/>
      <c r="J25" s="23"/>
      <c r="K25" s="20"/>
      <c r="L25" s="23"/>
      <c r="M25" s="20"/>
      <c r="N25" s="23"/>
      <c r="O25" s="20"/>
      <c r="P25" s="26"/>
    </row>
    <row r="26" spans="1:16" ht="12.75">
      <c r="A26" s="10">
        <v>3</v>
      </c>
      <c r="B26" s="16" t="e">
        <f t="shared" si="5"/>
        <v>#REF!</v>
      </c>
      <c r="C26" s="14" t="e">
        <f t="shared" si="5"/>
        <v>#REF!</v>
      </c>
      <c r="D26" s="17" t="e">
        <f t="shared" si="4"/>
        <v>#REF!</v>
      </c>
      <c r="E26" s="18" t="e">
        <f>E10</f>
        <v>#REF!</v>
      </c>
      <c r="F26" s="19" t="e">
        <f>E26/$C$19</f>
        <v>#REF!</v>
      </c>
      <c r="G26" s="18" t="e">
        <f>E26</f>
        <v>#REF!</v>
      </c>
      <c r="H26" s="19" t="e">
        <f>G26/$C$19</f>
        <v>#REF!</v>
      </c>
      <c r="I26" s="18" t="e">
        <f>G26</f>
        <v>#REF!</v>
      </c>
      <c r="J26" s="19" t="e">
        <f>I26/$C$19</f>
        <v>#REF!</v>
      </c>
      <c r="K26" s="18" t="e">
        <f>E26</f>
        <v>#REF!</v>
      </c>
      <c r="L26" s="19" t="e">
        <f aca="true" t="shared" si="6" ref="L26:N34">K26/$C$19</f>
        <v>#REF!</v>
      </c>
      <c r="M26" s="18" t="e">
        <f>G26</f>
        <v>#REF!</v>
      </c>
      <c r="N26" s="19" t="e">
        <f t="shared" si="6"/>
        <v>#REF!</v>
      </c>
      <c r="O26" s="18" t="e">
        <f>I26</f>
        <v>#REF!</v>
      </c>
      <c r="P26" s="22" t="e">
        <f aca="true" t="shared" si="7" ref="P26:P34">O26/$C$19</f>
        <v>#REF!</v>
      </c>
    </row>
    <row r="27" spans="1:16" ht="12.75">
      <c r="A27" s="10">
        <v>4</v>
      </c>
      <c r="B27" s="16" t="e">
        <f t="shared" si="5"/>
        <v>#REF!</v>
      </c>
      <c r="C27" s="14" t="e">
        <f t="shared" si="5"/>
        <v>#REF!</v>
      </c>
      <c r="D27" s="17" t="e">
        <f t="shared" si="4"/>
        <v>#REF!</v>
      </c>
      <c r="E27" s="18" t="e">
        <f>C27/6</f>
        <v>#REF!</v>
      </c>
      <c r="F27" s="19" t="e">
        <f>E27/$C$19</f>
        <v>#REF!</v>
      </c>
      <c r="G27" s="18" t="e">
        <f>E27</f>
        <v>#REF!</v>
      </c>
      <c r="H27" s="19" t="e">
        <f>G27/$C$19</f>
        <v>#REF!</v>
      </c>
      <c r="I27" s="18" t="e">
        <f>E27</f>
        <v>#REF!</v>
      </c>
      <c r="J27" s="19" t="e">
        <f>I27/$C$19</f>
        <v>#REF!</v>
      </c>
      <c r="K27" s="18" t="e">
        <f>I27</f>
        <v>#REF!</v>
      </c>
      <c r="L27" s="19" t="e">
        <f t="shared" si="6"/>
        <v>#REF!</v>
      </c>
      <c r="M27" s="18" t="e">
        <f>K27</f>
        <v>#REF!</v>
      </c>
      <c r="N27" s="19" t="e">
        <f t="shared" si="6"/>
        <v>#REF!</v>
      </c>
      <c r="O27" s="18" t="e">
        <f>M27</f>
        <v>#REF!</v>
      </c>
      <c r="P27" s="22" t="e">
        <f t="shared" si="7"/>
        <v>#REF!</v>
      </c>
    </row>
    <row r="28" spans="1:16" ht="12.75">
      <c r="A28" s="10">
        <v>5</v>
      </c>
      <c r="B28" s="16" t="e">
        <f t="shared" si="5"/>
        <v>#REF!</v>
      </c>
      <c r="C28" s="14" t="e">
        <f t="shared" si="5"/>
        <v>#REF!</v>
      </c>
      <c r="D28" s="17" t="e">
        <f t="shared" si="4"/>
        <v>#REF!</v>
      </c>
      <c r="E28" s="18" t="e">
        <f>C28/6</f>
        <v>#REF!</v>
      </c>
      <c r="F28" s="19" t="e">
        <f>E28/$C$19</f>
        <v>#REF!</v>
      </c>
      <c r="G28" s="18" t="e">
        <f>E28</f>
        <v>#REF!</v>
      </c>
      <c r="H28" s="19" t="e">
        <f>G28/$C$19</f>
        <v>#REF!</v>
      </c>
      <c r="I28" s="18" t="e">
        <f>E28</f>
        <v>#REF!</v>
      </c>
      <c r="J28" s="19" t="e">
        <f>I28/$C$19</f>
        <v>#REF!</v>
      </c>
      <c r="K28" s="18" t="e">
        <f>I28</f>
        <v>#REF!</v>
      </c>
      <c r="L28" s="19" t="e">
        <f t="shared" si="6"/>
        <v>#REF!</v>
      </c>
      <c r="M28" s="18" t="e">
        <f>K28</f>
        <v>#REF!</v>
      </c>
      <c r="N28" s="19" t="e">
        <f t="shared" si="6"/>
        <v>#REF!</v>
      </c>
      <c r="O28" s="18" t="e">
        <f>M28</f>
        <v>#REF!</v>
      </c>
      <c r="P28" s="22" t="e">
        <f t="shared" si="7"/>
        <v>#REF!</v>
      </c>
    </row>
    <row r="29" spans="1:16" ht="12.75">
      <c r="A29" s="10">
        <v>6</v>
      </c>
      <c r="B29" s="16" t="e">
        <f t="shared" si="5"/>
        <v>#REF!</v>
      </c>
      <c r="C29" s="14" t="e">
        <f t="shared" si="5"/>
        <v>#REF!</v>
      </c>
      <c r="D29" s="17" t="e">
        <f t="shared" si="4"/>
        <v>#REF!</v>
      </c>
      <c r="E29" s="18" t="e">
        <f>E13</f>
        <v>#REF!</v>
      </c>
      <c r="F29" s="19" t="e">
        <f>E29/$C$19</f>
        <v>#REF!</v>
      </c>
      <c r="G29" s="18" t="e">
        <f>E13</f>
        <v>#REF!</v>
      </c>
      <c r="H29" s="19" t="e">
        <f>G29/$C$19</f>
        <v>#REF!</v>
      </c>
      <c r="I29" s="18" t="e">
        <f>E29</f>
        <v>#REF!</v>
      </c>
      <c r="J29" s="19" t="e">
        <f>I29/$C$19</f>
        <v>#REF!</v>
      </c>
      <c r="K29" s="18" t="e">
        <f>E29</f>
        <v>#REF!</v>
      </c>
      <c r="L29" s="19" t="e">
        <f t="shared" si="6"/>
        <v>#REF!</v>
      </c>
      <c r="M29" s="18" t="e">
        <f>G29</f>
        <v>#REF!</v>
      </c>
      <c r="N29" s="19" t="e">
        <f t="shared" si="6"/>
        <v>#REF!</v>
      </c>
      <c r="O29" s="18" t="e">
        <f>I29</f>
        <v>#REF!</v>
      </c>
      <c r="P29" s="22" t="e">
        <f t="shared" si="7"/>
        <v>#REF!</v>
      </c>
    </row>
    <row r="30" spans="1:16" ht="12.75">
      <c r="A30" s="10">
        <v>7</v>
      </c>
      <c r="B30" s="16" t="e">
        <f t="shared" si="5"/>
        <v>#REF!</v>
      </c>
      <c r="C30" s="14" t="e">
        <f t="shared" si="5"/>
        <v>#REF!</v>
      </c>
      <c r="D30" s="17" t="e">
        <f t="shared" si="4"/>
        <v>#REF!</v>
      </c>
      <c r="E30" s="18" t="e">
        <f>E14</f>
        <v>#REF!</v>
      </c>
      <c r="F30" s="19" t="e">
        <f>E30/$C$19</f>
        <v>#REF!</v>
      </c>
      <c r="G30" s="18" t="e">
        <f>E14</f>
        <v>#REF!</v>
      </c>
      <c r="H30" s="19" t="e">
        <f>G30/$C$19</f>
        <v>#REF!</v>
      </c>
      <c r="I30" s="18" t="e">
        <f>E30</f>
        <v>#REF!</v>
      </c>
      <c r="J30" s="19" t="e">
        <f>I30/$C$19</f>
        <v>#REF!</v>
      </c>
      <c r="K30" s="18" t="e">
        <f>I30</f>
        <v>#REF!</v>
      </c>
      <c r="L30" s="19" t="e">
        <f t="shared" si="6"/>
        <v>#REF!</v>
      </c>
      <c r="M30" s="18" t="e">
        <f>K30</f>
        <v>#REF!</v>
      </c>
      <c r="N30" s="19" t="e">
        <f t="shared" si="6"/>
        <v>#REF!</v>
      </c>
      <c r="O30" s="18" t="e">
        <f>M30</f>
        <v>#REF!</v>
      </c>
      <c r="P30" s="22" t="e">
        <f t="shared" si="7"/>
        <v>#REF!</v>
      </c>
    </row>
    <row r="31" spans="1:16" ht="12.75">
      <c r="A31" s="10">
        <v>8</v>
      </c>
      <c r="B31" s="16" t="e">
        <f t="shared" si="5"/>
        <v>#REF!</v>
      </c>
      <c r="C31" s="14" t="e">
        <f t="shared" si="5"/>
        <v>#REF!</v>
      </c>
      <c r="D31" s="17" t="e">
        <f t="shared" si="4"/>
        <v>#REF!</v>
      </c>
      <c r="E31" s="18" t="e">
        <f>K15</f>
        <v>#REF!</v>
      </c>
      <c r="F31" s="19" t="e">
        <f>E31/C19</f>
        <v>#REF!</v>
      </c>
      <c r="G31" s="18" t="e">
        <f>E31</f>
        <v>#REF!</v>
      </c>
      <c r="H31" s="19" t="e">
        <f>F31</f>
        <v>#REF!</v>
      </c>
      <c r="I31" s="18" t="e">
        <f>G31</f>
        <v>#REF!</v>
      </c>
      <c r="J31" s="19" t="e">
        <f>H31</f>
        <v>#REF!</v>
      </c>
      <c r="K31" s="18" t="e">
        <f>G31</f>
        <v>#REF!</v>
      </c>
      <c r="L31" s="19" t="e">
        <f t="shared" si="6"/>
        <v>#REF!</v>
      </c>
      <c r="M31" s="18" t="e">
        <f>I31</f>
        <v>#REF!</v>
      </c>
      <c r="N31" s="19" t="e">
        <f t="shared" si="6"/>
        <v>#REF!</v>
      </c>
      <c r="O31" s="18" t="e">
        <f>K31</f>
        <v>#REF!</v>
      </c>
      <c r="P31" s="22" t="e">
        <f t="shared" si="7"/>
        <v>#REF!</v>
      </c>
    </row>
    <row r="32" spans="1:16" ht="12.75">
      <c r="A32" s="10">
        <v>9</v>
      </c>
      <c r="B32" s="16" t="e">
        <f t="shared" si="5"/>
        <v>#REF!</v>
      </c>
      <c r="C32" s="14" t="e">
        <f t="shared" si="5"/>
        <v>#REF!</v>
      </c>
      <c r="D32" s="17" t="e">
        <f t="shared" si="4"/>
        <v>#REF!</v>
      </c>
      <c r="E32" s="20"/>
      <c r="F32" s="23"/>
      <c r="G32" s="20"/>
      <c r="H32" s="23"/>
      <c r="I32" s="20"/>
      <c r="J32" s="23"/>
      <c r="K32" s="18" t="e">
        <f>C32/3</f>
        <v>#REF!</v>
      </c>
      <c r="L32" s="19" t="e">
        <f t="shared" si="6"/>
        <v>#REF!</v>
      </c>
      <c r="M32" s="18" t="e">
        <f>K32</f>
        <v>#REF!</v>
      </c>
      <c r="N32" s="19" t="e">
        <f t="shared" si="6"/>
        <v>#REF!</v>
      </c>
      <c r="O32" s="18" t="e">
        <f>K32</f>
        <v>#REF!</v>
      </c>
      <c r="P32" s="22" t="e">
        <f t="shared" si="7"/>
        <v>#REF!</v>
      </c>
    </row>
    <row r="33" spans="1:16" ht="12.75">
      <c r="A33" s="10">
        <v>10</v>
      </c>
      <c r="B33" s="16" t="e">
        <f t="shared" si="5"/>
        <v>#REF!</v>
      </c>
      <c r="C33" s="14" t="e">
        <f t="shared" si="5"/>
        <v>#REF!</v>
      </c>
      <c r="D33" s="17" t="e">
        <f t="shared" si="4"/>
        <v>#REF!</v>
      </c>
      <c r="E33" s="20"/>
      <c r="F33" s="23"/>
      <c r="G33" s="20"/>
      <c r="H33" s="23"/>
      <c r="I33" s="20"/>
      <c r="J33" s="23"/>
      <c r="K33" s="18" t="e">
        <f>C33/3</f>
        <v>#REF!</v>
      </c>
      <c r="L33" s="19" t="e">
        <f t="shared" si="6"/>
        <v>#REF!</v>
      </c>
      <c r="M33" s="18" t="e">
        <f>K33</f>
        <v>#REF!</v>
      </c>
      <c r="N33" s="19" t="e">
        <f t="shared" si="6"/>
        <v>#REF!</v>
      </c>
      <c r="O33" s="18" t="e">
        <f>K33</f>
        <v>#REF!</v>
      </c>
      <c r="P33" s="22" t="e">
        <f t="shared" si="7"/>
        <v>#REF!</v>
      </c>
    </row>
    <row r="34" spans="1:16" ht="12.75">
      <c r="A34" s="10">
        <v>11</v>
      </c>
      <c r="B34" s="16" t="e">
        <f t="shared" si="5"/>
        <v>#REF!</v>
      </c>
      <c r="C34" s="14" t="e">
        <f t="shared" si="5"/>
        <v>#REF!</v>
      </c>
      <c r="D34" s="17" t="e">
        <f t="shared" si="4"/>
        <v>#REF!</v>
      </c>
      <c r="E34" s="20"/>
      <c r="F34" s="23"/>
      <c r="G34" s="20"/>
      <c r="H34" s="23"/>
      <c r="I34" s="20"/>
      <c r="J34" s="23"/>
      <c r="K34" s="18" t="e">
        <f>C34/3</f>
        <v>#REF!</v>
      </c>
      <c r="L34" s="19" t="e">
        <f t="shared" si="6"/>
        <v>#REF!</v>
      </c>
      <c r="M34" s="18" t="e">
        <f>K34</f>
        <v>#REF!</v>
      </c>
      <c r="N34" s="19" t="e">
        <f t="shared" si="6"/>
        <v>#REF!</v>
      </c>
      <c r="O34" s="18" t="e">
        <f>K34</f>
        <v>#REF!</v>
      </c>
      <c r="P34" s="22" t="e">
        <f t="shared" si="7"/>
        <v>#REF!</v>
      </c>
    </row>
    <row r="35" spans="1:16" ht="12.75">
      <c r="A35" s="10"/>
      <c r="B35" s="13" t="s">
        <v>4</v>
      </c>
      <c r="C35" s="28" t="e">
        <f aca="true" t="shared" si="8" ref="C35:P35">SUM(C24:C34)</f>
        <v>#REF!</v>
      </c>
      <c r="D35" s="29" t="e">
        <f t="shared" si="8"/>
        <v>#REF!</v>
      </c>
      <c r="E35" s="27" t="e">
        <f t="shared" si="8"/>
        <v>#REF!</v>
      </c>
      <c r="F35" s="24" t="e">
        <f t="shared" si="8"/>
        <v>#REF!</v>
      </c>
      <c r="G35" s="27" t="e">
        <f t="shared" si="8"/>
        <v>#REF!</v>
      </c>
      <c r="H35" s="24" t="e">
        <f t="shared" si="8"/>
        <v>#REF!</v>
      </c>
      <c r="I35" s="27" t="e">
        <f t="shared" si="8"/>
        <v>#REF!</v>
      </c>
      <c r="J35" s="24" t="e">
        <f t="shared" si="8"/>
        <v>#REF!</v>
      </c>
      <c r="K35" s="27" t="e">
        <f t="shared" si="8"/>
        <v>#REF!</v>
      </c>
      <c r="L35" s="24" t="e">
        <f t="shared" si="8"/>
        <v>#REF!</v>
      </c>
      <c r="M35" s="27" t="e">
        <f t="shared" si="8"/>
        <v>#REF!</v>
      </c>
      <c r="N35" s="24" t="e">
        <f t="shared" si="8"/>
        <v>#REF!</v>
      </c>
      <c r="O35" s="27" t="e">
        <f t="shared" si="8"/>
        <v>#REF!</v>
      </c>
      <c r="P35" s="25" t="e">
        <f t="shared" si="8"/>
        <v>#REF!</v>
      </c>
    </row>
    <row r="36" spans="1:16" ht="13.5" thickBot="1">
      <c r="A36" s="33"/>
      <c r="B36" s="34" t="s">
        <v>5</v>
      </c>
      <c r="C36" s="34"/>
      <c r="D36" s="34"/>
      <c r="E36" s="35" t="e">
        <f>E35+O20</f>
        <v>#REF!</v>
      </c>
      <c r="F36" s="36" t="e">
        <f>F35+P20</f>
        <v>#REF!</v>
      </c>
      <c r="G36" s="35" t="e">
        <f aca="true" t="shared" si="9" ref="G36:P36">E36+G35</f>
        <v>#REF!</v>
      </c>
      <c r="H36" s="36" t="e">
        <f t="shared" si="9"/>
        <v>#REF!</v>
      </c>
      <c r="I36" s="35" t="e">
        <f t="shared" si="9"/>
        <v>#REF!</v>
      </c>
      <c r="J36" s="36" t="e">
        <f t="shared" si="9"/>
        <v>#REF!</v>
      </c>
      <c r="K36" s="37" t="e">
        <f t="shared" si="9"/>
        <v>#REF!</v>
      </c>
      <c r="L36" s="38" t="e">
        <f t="shared" si="9"/>
        <v>#REF!</v>
      </c>
      <c r="M36" s="37" t="e">
        <f t="shared" si="9"/>
        <v>#REF!</v>
      </c>
      <c r="N36" s="38" t="e">
        <f t="shared" si="9"/>
        <v>#REF!</v>
      </c>
      <c r="O36" s="37" t="e">
        <f t="shared" si="9"/>
        <v>#REF!</v>
      </c>
      <c r="P36" s="39" t="e">
        <f t="shared" si="9"/>
        <v>#REF!</v>
      </c>
    </row>
    <row r="37" ht="12.75">
      <c r="J37" s="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5"/>
  <sheetViews>
    <sheetView view="pageBreakPreview" zoomScaleSheetLayoutView="100" zoomScalePageLayoutView="0" workbookViewId="0" topLeftCell="A1">
      <selection activeCell="A2" sqref="A2:P3"/>
    </sheetView>
  </sheetViews>
  <sheetFormatPr defaultColWidth="9.140625" defaultRowHeight="12.75"/>
  <cols>
    <col min="1" max="1" width="7.140625" style="175" customWidth="1"/>
    <col min="2" max="2" width="9.421875" style="175" customWidth="1"/>
    <col min="3" max="3" width="54.140625" style="175" customWidth="1"/>
    <col min="4" max="4" width="6.28125" style="175" customWidth="1"/>
    <col min="5" max="5" width="10.28125" style="175" customWidth="1"/>
    <col min="6" max="6" width="10.7109375" style="175" bestFit="1" customWidth="1"/>
    <col min="7" max="15" width="11.7109375" style="175" customWidth="1"/>
    <col min="16" max="16" width="10.7109375" style="175" customWidth="1"/>
    <col min="17" max="16384" width="9.140625" style="175" customWidth="1"/>
  </cols>
  <sheetData>
    <row r="1" ht="37.5" customHeight="1">
      <c r="A1" s="128" t="s">
        <v>65</v>
      </c>
    </row>
    <row r="2" spans="1:16" ht="12.75" customHeight="1">
      <c r="A2" s="176" t="s">
        <v>118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8" ht="12.75" customHeight="1">
      <c r="A4" s="178"/>
      <c r="B4" s="178"/>
      <c r="C4" s="178"/>
      <c r="D4" s="178"/>
      <c r="E4" s="178"/>
      <c r="F4" s="178"/>
      <c r="G4" s="178"/>
      <c r="H4" s="178"/>
    </row>
    <row r="5" spans="1:7" ht="15.75" customHeight="1">
      <c r="A5" s="179" t="str">
        <f>'P. BDI'!B3</f>
        <v>Edital :</v>
      </c>
      <c r="B5" s="179"/>
      <c r="C5" s="180" t="str">
        <f>'P. BDI'!C3:F3</f>
        <v>TP-015</v>
      </c>
      <c r="D5" s="179" t="s">
        <v>264</v>
      </c>
      <c r="E5" s="179"/>
      <c r="F5" s="181">
        <f>Orçamento!F5</f>
        <v>261.94</v>
      </c>
      <c r="G5" s="182"/>
    </row>
    <row r="6" spans="1:7" ht="12.75">
      <c r="A6" s="179" t="str">
        <f>'P. BDI'!B4</f>
        <v>Tomador: </v>
      </c>
      <c r="B6" s="179"/>
      <c r="C6" s="180" t="str">
        <f>'P. BDI'!C4:F4</f>
        <v>Prefeitura Municipal de Dois Vizinhos - PR</v>
      </c>
      <c r="D6" s="179" t="s">
        <v>99</v>
      </c>
      <c r="E6" s="179"/>
      <c r="F6" s="183" t="e">
        <f>Orçamento!H83</f>
        <v>#VALUE!</v>
      </c>
      <c r="G6" s="184"/>
    </row>
    <row r="7" spans="1:8" ht="12.75">
      <c r="A7" s="179" t="str">
        <f>'P. BDI'!B5</f>
        <v>Empreendimento: </v>
      </c>
      <c r="B7" s="179"/>
      <c r="C7" s="180" t="str">
        <f>'P. BDI'!C5:F5</f>
        <v>Ampliação CMEI Mãe Maria</v>
      </c>
      <c r="D7" s="179" t="s">
        <v>81</v>
      </c>
      <c r="E7" s="179"/>
      <c r="F7" s="183" t="e">
        <f>F6/F5</f>
        <v>#VALUE!</v>
      </c>
      <c r="G7" s="184"/>
      <c r="H7" s="186"/>
    </row>
    <row r="8" spans="1:8" ht="12.75">
      <c r="A8" s="179" t="str">
        <f>'P. BDI'!B6</f>
        <v>Local da Obra:</v>
      </c>
      <c r="B8" s="179"/>
      <c r="C8" s="180" t="str">
        <f>'P. BDI'!C6:F6</f>
        <v>Rua São Luis Scrosoppi, 94 - Bairro Santa Luzia</v>
      </c>
      <c r="D8" s="187"/>
      <c r="E8" s="186"/>
      <c r="F8" s="186"/>
      <c r="G8" s="186"/>
      <c r="H8" s="186"/>
    </row>
    <row r="9" spans="1:8" ht="12.75">
      <c r="A9" s="179" t="str">
        <f>'P. BDI'!B7</f>
        <v>Empresa Prop.:</v>
      </c>
      <c r="B9" s="179"/>
      <c r="C9" s="180" t="str">
        <f>'P. BDI'!C7:F7</f>
        <v>preencher</v>
      </c>
      <c r="D9" s="187"/>
      <c r="E9" s="186"/>
      <c r="F9" s="186"/>
      <c r="G9" s="186"/>
      <c r="H9" s="186"/>
    </row>
    <row r="10" spans="1:8" ht="12.75">
      <c r="A10" s="179" t="str">
        <f>'P. BDI'!B8</f>
        <v>CNPJ:</v>
      </c>
      <c r="B10" s="179"/>
      <c r="C10" s="180" t="str">
        <f>'P. BDI'!C8:F8</f>
        <v>preencher</v>
      </c>
      <c r="D10" s="187"/>
      <c r="E10" s="186"/>
      <c r="F10" s="186"/>
      <c r="G10" s="186"/>
      <c r="H10" s="186"/>
    </row>
    <row r="11" spans="1:8" ht="12.75">
      <c r="A11" s="179" t="str">
        <f>'P. BDI'!B9</f>
        <v>Data Base:</v>
      </c>
      <c r="B11" s="179"/>
      <c r="C11" s="188">
        <f>'P. BDI'!C9:F9</f>
        <v>43119</v>
      </c>
      <c r="D11" s="187"/>
      <c r="E11" s="187"/>
      <c r="F11" s="189"/>
      <c r="G11" s="148"/>
      <c r="H11" s="148"/>
    </row>
    <row r="12" spans="1:8" ht="12.75">
      <c r="A12" s="179" t="s">
        <v>104</v>
      </c>
      <c r="B12" s="179"/>
      <c r="C12" s="190" t="e">
        <f>'P. BDI'!F31</f>
        <v>#VALUE!</v>
      </c>
      <c r="D12" s="187"/>
      <c r="E12" s="187"/>
      <c r="F12" s="189"/>
      <c r="G12" s="148"/>
      <c r="H12" s="148"/>
    </row>
    <row r="13" spans="1:8" ht="12.75">
      <c r="A13" s="191"/>
      <c r="B13" s="192"/>
      <c r="C13" s="193"/>
      <c r="D13" s="186"/>
      <c r="E13" s="186"/>
      <c r="F13" s="186"/>
      <c r="G13" s="186"/>
      <c r="H13" s="186"/>
    </row>
    <row r="15" spans="2:16" ht="12.75">
      <c r="B15" s="194" t="s">
        <v>72</v>
      </c>
      <c r="C15" s="195" t="s">
        <v>98</v>
      </c>
      <c r="D15" s="195"/>
      <c r="E15" s="195" t="s">
        <v>105</v>
      </c>
      <c r="F15" s="195"/>
      <c r="G15" s="194" t="s">
        <v>106</v>
      </c>
      <c r="H15" s="194" t="s">
        <v>107</v>
      </c>
      <c r="I15" s="194" t="s">
        <v>108</v>
      </c>
      <c r="J15" s="194" t="s">
        <v>109</v>
      </c>
      <c r="K15" s="194" t="s">
        <v>110</v>
      </c>
      <c r="L15" s="194" t="s">
        <v>111</v>
      </c>
      <c r="M15" s="194" t="s">
        <v>112</v>
      </c>
      <c r="N15" s="194" t="s">
        <v>113</v>
      </c>
      <c r="O15" s="194" t="s">
        <v>114</v>
      </c>
      <c r="P15" s="194" t="s">
        <v>115</v>
      </c>
    </row>
    <row r="16" spans="2:16" ht="12.75">
      <c r="B16" s="196" t="str">
        <f>QCI!B26</f>
        <v>.1</v>
      </c>
      <c r="C16" s="124" t="str">
        <f>QCI!C26</f>
        <v>SERVIÇOS PRELIMINARES</v>
      </c>
      <c r="D16" s="124"/>
      <c r="E16" s="198" t="e">
        <f>QCI!F26</f>
        <v>#VALUE!</v>
      </c>
      <c r="F16" s="198"/>
      <c r="G16" s="208">
        <v>1</v>
      </c>
      <c r="H16" s="208"/>
      <c r="I16" s="208"/>
      <c r="J16" s="208"/>
      <c r="K16" s="208"/>
      <c r="L16" s="208"/>
      <c r="M16" s="208"/>
      <c r="N16" s="208"/>
      <c r="O16" s="208"/>
      <c r="P16" s="209">
        <f>SUM(G16:O16)</f>
        <v>1</v>
      </c>
    </row>
    <row r="17" spans="2:16" ht="12.75">
      <c r="B17" s="196" t="str">
        <f>QCI!B27</f>
        <v>.2</v>
      </c>
      <c r="C17" s="124" t="str">
        <f>QCI!C27</f>
        <v>ESTRUTURA</v>
      </c>
      <c r="D17" s="124"/>
      <c r="E17" s="198" t="e">
        <f>QCI!F27</f>
        <v>#VALUE!</v>
      </c>
      <c r="F17" s="198"/>
      <c r="G17" s="210">
        <v>0.75</v>
      </c>
      <c r="H17" s="208">
        <v>0.25</v>
      </c>
      <c r="I17" s="208"/>
      <c r="J17" s="208"/>
      <c r="K17" s="208"/>
      <c r="L17" s="208"/>
      <c r="M17" s="208"/>
      <c r="N17" s="208"/>
      <c r="O17" s="208"/>
      <c r="P17" s="211">
        <f aca="true" t="shared" si="0" ref="P17:P22">SUM(G17:O17)</f>
        <v>1</v>
      </c>
    </row>
    <row r="18" spans="2:16" ht="12.75">
      <c r="B18" s="196" t="str">
        <f>QCI!B28</f>
        <v>.3</v>
      </c>
      <c r="C18" s="124" t="str">
        <f>QCI!C28</f>
        <v>VEDAÇÃO, PISOS E REVESTIMENTOS</v>
      </c>
      <c r="D18" s="124"/>
      <c r="E18" s="198" t="e">
        <f>QCI!F28</f>
        <v>#VALUE!</v>
      </c>
      <c r="F18" s="198"/>
      <c r="G18" s="210">
        <v>0.5</v>
      </c>
      <c r="H18" s="208">
        <v>0.5</v>
      </c>
      <c r="I18" s="208"/>
      <c r="J18" s="210"/>
      <c r="K18" s="210"/>
      <c r="L18" s="210"/>
      <c r="M18" s="210"/>
      <c r="N18" s="210"/>
      <c r="O18" s="210"/>
      <c r="P18" s="211">
        <f t="shared" si="0"/>
        <v>1</v>
      </c>
    </row>
    <row r="19" spans="2:16" ht="12.75">
      <c r="B19" s="196" t="str">
        <f>QCI!B29</f>
        <v>.4</v>
      </c>
      <c r="C19" s="124" t="str">
        <f>QCI!C29</f>
        <v>COBERTURA</v>
      </c>
      <c r="D19" s="124"/>
      <c r="E19" s="198" t="e">
        <f>QCI!F29</f>
        <v>#VALUE!</v>
      </c>
      <c r="F19" s="198"/>
      <c r="G19" s="210"/>
      <c r="H19" s="210">
        <v>0.5</v>
      </c>
      <c r="I19" s="210">
        <v>0.5</v>
      </c>
      <c r="J19" s="210"/>
      <c r="K19" s="210"/>
      <c r="L19" s="210"/>
      <c r="M19" s="210"/>
      <c r="N19" s="210"/>
      <c r="O19" s="210"/>
      <c r="P19" s="211">
        <f t="shared" si="0"/>
        <v>1</v>
      </c>
    </row>
    <row r="20" spans="2:16" ht="12.75">
      <c r="B20" s="196" t="str">
        <f>QCI!B30</f>
        <v>.5</v>
      </c>
      <c r="C20" s="124" t="str">
        <f>QCI!C30</f>
        <v>ABERTURAS</v>
      </c>
      <c r="D20" s="124"/>
      <c r="E20" s="198" t="e">
        <f>QCI!F30</f>
        <v>#VALUE!</v>
      </c>
      <c r="F20" s="198"/>
      <c r="G20" s="210"/>
      <c r="H20" s="210"/>
      <c r="I20" s="210">
        <v>1</v>
      </c>
      <c r="J20" s="210"/>
      <c r="K20" s="210"/>
      <c r="L20" s="210"/>
      <c r="M20" s="210"/>
      <c r="N20" s="210"/>
      <c r="O20" s="210"/>
      <c r="P20" s="211">
        <f t="shared" si="0"/>
        <v>1</v>
      </c>
    </row>
    <row r="21" spans="2:16" ht="12.75">
      <c r="B21" s="196" t="str">
        <f>QCI!B31</f>
        <v>.6</v>
      </c>
      <c r="C21" s="124" t="str">
        <f>QCI!C31</f>
        <v>INSTALAÇÕES ELÉTRICAS</v>
      </c>
      <c r="D21" s="124"/>
      <c r="E21" s="198" t="e">
        <f>QCI!F31</f>
        <v>#VALUE!</v>
      </c>
      <c r="F21" s="198"/>
      <c r="G21" s="210"/>
      <c r="H21" s="210"/>
      <c r="I21" s="210">
        <v>1</v>
      </c>
      <c r="J21" s="210"/>
      <c r="K21" s="210"/>
      <c r="L21" s="210"/>
      <c r="M21" s="210"/>
      <c r="N21" s="210"/>
      <c r="O21" s="210"/>
      <c r="P21" s="211">
        <f t="shared" si="0"/>
        <v>1</v>
      </c>
    </row>
    <row r="22" spans="2:16" ht="12.75">
      <c r="B22" s="196" t="str">
        <f>QCI!B32</f>
        <v>.7</v>
      </c>
      <c r="C22" s="124" t="str">
        <f>QCI!C32</f>
        <v>PINTURA E SERVIÇOS FINAIS</v>
      </c>
      <c r="D22" s="124"/>
      <c r="E22" s="198" t="e">
        <f>QCI!F32</f>
        <v>#VALUE!</v>
      </c>
      <c r="F22" s="198"/>
      <c r="G22" s="210"/>
      <c r="H22" s="210"/>
      <c r="I22" s="210">
        <v>1</v>
      </c>
      <c r="J22" s="210"/>
      <c r="K22" s="210"/>
      <c r="L22" s="210"/>
      <c r="M22" s="210"/>
      <c r="N22" s="210"/>
      <c r="O22" s="210"/>
      <c r="P22" s="211">
        <f t="shared" si="0"/>
        <v>1</v>
      </c>
    </row>
    <row r="23" spans="2:16" ht="12.75">
      <c r="B23" s="196"/>
      <c r="C23" s="124"/>
      <c r="D23" s="124"/>
      <c r="E23" s="198"/>
      <c r="F23" s="198"/>
      <c r="G23" s="210"/>
      <c r="H23" s="210"/>
      <c r="I23" s="210"/>
      <c r="J23" s="210"/>
      <c r="K23" s="210"/>
      <c r="L23" s="210"/>
      <c r="M23" s="210"/>
      <c r="N23" s="210"/>
      <c r="O23" s="210"/>
      <c r="P23" s="211"/>
    </row>
    <row r="24" spans="2:16" ht="12.75">
      <c r="B24" s="196"/>
      <c r="C24" s="124"/>
      <c r="D24" s="124"/>
      <c r="E24" s="198"/>
      <c r="F24" s="198"/>
      <c r="G24" s="210"/>
      <c r="H24" s="210"/>
      <c r="I24" s="210"/>
      <c r="J24" s="210"/>
      <c r="K24" s="210"/>
      <c r="L24" s="210"/>
      <c r="M24" s="210"/>
      <c r="N24" s="210"/>
      <c r="O24" s="210"/>
      <c r="P24" s="211"/>
    </row>
    <row r="25" spans="2:16" ht="12.75">
      <c r="B25" s="200"/>
      <c r="C25" s="124"/>
      <c r="D25" s="124"/>
      <c r="E25" s="198"/>
      <c r="F25" s="198"/>
      <c r="G25" s="210"/>
      <c r="H25" s="210"/>
      <c r="I25" s="210"/>
      <c r="J25" s="210"/>
      <c r="K25" s="210"/>
      <c r="L25" s="210"/>
      <c r="M25" s="210"/>
      <c r="N25" s="210"/>
      <c r="O25" s="210"/>
      <c r="P25" s="211"/>
    </row>
    <row r="26" spans="2:16" ht="12.75">
      <c r="B26" s="200"/>
      <c r="C26" s="123"/>
      <c r="D26" s="123"/>
      <c r="E26" s="201"/>
      <c r="F26" s="201"/>
      <c r="G26" s="210"/>
      <c r="H26" s="210"/>
      <c r="I26" s="210"/>
      <c r="J26" s="210"/>
      <c r="K26" s="210"/>
      <c r="L26" s="210"/>
      <c r="M26" s="210"/>
      <c r="N26" s="210"/>
      <c r="O26" s="210"/>
      <c r="P26" s="211"/>
    </row>
    <row r="27" spans="2:16" ht="12.75">
      <c r="B27" s="200"/>
      <c r="C27" s="123"/>
      <c r="D27" s="123"/>
      <c r="E27" s="201"/>
      <c r="F27" s="201"/>
      <c r="G27" s="210"/>
      <c r="H27" s="210"/>
      <c r="I27" s="210"/>
      <c r="J27" s="210"/>
      <c r="K27" s="210"/>
      <c r="L27" s="210"/>
      <c r="M27" s="210"/>
      <c r="N27" s="210"/>
      <c r="O27" s="210"/>
      <c r="P27" s="211"/>
    </row>
    <row r="28" spans="2:16" ht="12.75">
      <c r="B28" s="200"/>
      <c r="C28" s="123"/>
      <c r="D28" s="123"/>
      <c r="E28" s="201"/>
      <c r="F28" s="201"/>
      <c r="G28" s="210"/>
      <c r="H28" s="210"/>
      <c r="I28" s="210"/>
      <c r="J28" s="210"/>
      <c r="K28" s="210"/>
      <c r="L28" s="210"/>
      <c r="M28" s="210"/>
      <c r="N28" s="210"/>
      <c r="O28" s="210"/>
      <c r="P28" s="211"/>
    </row>
    <row r="29" spans="2:16" ht="12.75">
      <c r="B29" s="212"/>
      <c r="C29" s="125"/>
      <c r="D29" s="125"/>
      <c r="E29" s="213"/>
      <c r="F29" s="213"/>
      <c r="G29" s="214"/>
      <c r="H29" s="214"/>
      <c r="I29" s="214"/>
      <c r="J29" s="214"/>
      <c r="K29" s="214"/>
      <c r="L29" s="214"/>
      <c r="M29" s="214"/>
      <c r="N29" s="214"/>
      <c r="O29" s="214"/>
      <c r="P29" s="215"/>
    </row>
    <row r="30" spans="2:16" ht="12.75">
      <c r="B30" s="216" t="s">
        <v>117</v>
      </c>
      <c r="C30" s="216"/>
      <c r="D30" s="216"/>
      <c r="E30" s="217">
        <v>1</v>
      </c>
      <c r="F30" s="218"/>
      <c r="G30" s="219" t="e">
        <f aca="true" t="shared" si="1" ref="G30:O30">G31/$E$31</f>
        <v>#VALUE!</v>
      </c>
      <c r="H30" s="219" t="e">
        <f t="shared" si="1"/>
        <v>#VALUE!</v>
      </c>
      <c r="I30" s="219" t="e">
        <f t="shared" si="1"/>
        <v>#VALUE!</v>
      </c>
      <c r="J30" s="219" t="e">
        <f t="shared" si="1"/>
        <v>#VALUE!</v>
      </c>
      <c r="K30" s="219" t="e">
        <f t="shared" si="1"/>
        <v>#VALUE!</v>
      </c>
      <c r="L30" s="219" t="e">
        <f t="shared" si="1"/>
        <v>#VALUE!</v>
      </c>
      <c r="M30" s="219" t="e">
        <f t="shared" si="1"/>
        <v>#VALUE!</v>
      </c>
      <c r="N30" s="219" t="e">
        <f t="shared" si="1"/>
        <v>#VALUE!</v>
      </c>
      <c r="O30" s="219" t="e">
        <f t="shared" si="1"/>
        <v>#VALUE!</v>
      </c>
      <c r="P30" s="220"/>
    </row>
    <row r="31" spans="2:16" ht="12.75">
      <c r="B31" s="216" t="s">
        <v>25</v>
      </c>
      <c r="C31" s="216"/>
      <c r="D31" s="216"/>
      <c r="E31" s="221" t="e">
        <f>SUM(E16:F29)</f>
        <v>#VALUE!</v>
      </c>
      <c r="F31" s="201"/>
      <c r="G31" s="222" t="e">
        <f>(G16*$E$16)+(G17*$E$17)+(G18*$E$18)+(G19*$E$19)+(G20*$E$20)+(G21*$E$21)+(G22*$E$22)</f>
        <v>#VALUE!</v>
      </c>
      <c r="H31" s="222" t="e">
        <f>(H16*$E$16)+(H17*$E$17)+(H18*$E$18)+(H19*$E$19)+(H20*$E$20)+(H21*$E$21)+(H22*$E$22)</f>
        <v>#VALUE!</v>
      </c>
      <c r="I31" s="222" t="e">
        <f>(I16*$E$16)+(I17*$E$17)+(I18*$E$18)+(I19*$E$19)+(I20*$E$20)+(I21*$E$21)+(I22*$E$22)</f>
        <v>#VALUE!</v>
      </c>
      <c r="J31" s="222" t="e">
        <f aca="true" t="shared" si="2" ref="J31:O31">(J16*$E$16)+(J17*$E$17)+(J18*$E$18)+(J19*$E$19)+(J20*$E$20)+(J24*$E$24)+(J25*$E$25)+(J26*$E$26)+(J27*$E$27)+(J28*$E$28)+(J29*$E$29)</f>
        <v>#VALUE!</v>
      </c>
      <c r="K31" s="222" t="e">
        <f t="shared" si="2"/>
        <v>#VALUE!</v>
      </c>
      <c r="L31" s="222" t="e">
        <f t="shared" si="2"/>
        <v>#VALUE!</v>
      </c>
      <c r="M31" s="222" t="e">
        <f t="shared" si="2"/>
        <v>#VALUE!</v>
      </c>
      <c r="N31" s="222" t="e">
        <f t="shared" si="2"/>
        <v>#VALUE!</v>
      </c>
      <c r="O31" s="222" t="e">
        <f t="shared" si="2"/>
        <v>#VALUE!</v>
      </c>
      <c r="P31" s="223"/>
    </row>
    <row r="32" spans="2:16" ht="12.75">
      <c r="B32" s="216" t="s">
        <v>116</v>
      </c>
      <c r="C32" s="216"/>
      <c r="D32" s="216"/>
      <c r="E32" s="224"/>
      <c r="F32" s="225"/>
      <c r="G32" s="226" t="e">
        <f>G31</f>
        <v>#VALUE!</v>
      </c>
      <c r="H32" s="226" t="e">
        <f>H31+G32</f>
        <v>#VALUE!</v>
      </c>
      <c r="I32" s="226" t="e">
        <f aca="true" t="shared" si="3" ref="I32:O32">I31+H32</f>
        <v>#VALUE!</v>
      </c>
      <c r="J32" s="226" t="e">
        <f t="shared" si="3"/>
        <v>#VALUE!</v>
      </c>
      <c r="K32" s="226" t="e">
        <f t="shared" si="3"/>
        <v>#VALUE!</v>
      </c>
      <c r="L32" s="226" t="e">
        <f t="shared" si="3"/>
        <v>#VALUE!</v>
      </c>
      <c r="M32" s="226" t="e">
        <f t="shared" si="3"/>
        <v>#VALUE!</v>
      </c>
      <c r="N32" s="226" t="e">
        <f t="shared" si="3"/>
        <v>#VALUE!</v>
      </c>
      <c r="O32" s="226" t="e">
        <f t="shared" si="3"/>
        <v>#VALUE!</v>
      </c>
      <c r="P32" s="227"/>
    </row>
    <row r="38" spans="6:8" ht="12.75">
      <c r="F38" s="164" t="s">
        <v>119</v>
      </c>
      <c r="G38" s="170" t="str">
        <f>'P. BDI'!C39</f>
        <v>preencher</v>
      </c>
      <c r="H38" s="207"/>
    </row>
    <row r="39" spans="6:7" ht="12.75">
      <c r="F39" s="166" t="s">
        <v>121</v>
      </c>
      <c r="G39" s="206" t="str">
        <f>'P. BDI'!C40</f>
        <v>preencher</v>
      </c>
    </row>
    <row r="40" spans="6:7" ht="12.75">
      <c r="F40" s="168"/>
      <c r="G40" s="86"/>
    </row>
    <row r="41" spans="6:7" ht="12.75">
      <c r="F41" s="168"/>
      <c r="G41" s="86"/>
    </row>
    <row r="42" spans="6:7" ht="12.75">
      <c r="F42" s="83"/>
      <c r="G42" s="132"/>
    </row>
    <row r="43" spans="6:7" ht="12.75">
      <c r="F43" s="132"/>
      <c r="G43" s="132"/>
    </row>
    <row r="44" spans="6:8" ht="12.75">
      <c r="F44" s="164" t="s">
        <v>120</v>
      </c>
      <c r="G44" s="170" t="str">
        <f>'P. BDI'!C45</f>
        <v>preencher</v>
      </c>
      <c r="H44" s="207"/>
    </row>
    <row r="45" spans="6:7" ht="12.75">
      <c r="F45" s="166" t="s">
        <v>61</v>
      </c>
      <c r="G45" s="206" t="str">
        <f>'P. BDI'!C46</f>
        <v>preencher</v>
      </c>
    </row>
  </sheetData>
  <sheetProtection password="C637" sheet="1" selectLockedCells="1"/>
  <mergeCells count="51">
    <mergeCell ref="A5:B5"/>
    <mergeCell ref="D5:E5"/>
    <mergeCell ref="F5:G5"/>
    <mergeCell ref="A6:B6"/>
    <mergeCell ref="D6:E6"/>
    <mergeCell ref="A8:B8"/>
    <mergeCell ref="F6:G6"/>
    <mergeCell ref="A10:B10"/>
    <mergeCell ref="B31:D31"/>
    <mergeCell ref="C28:D28"/>
    <mergeCell ref="C29:D29"/>
    <mergeCell ref="C21:D21"/>
    <mergeCell ref="E15:F15"/>
    <mergeCell ref="E16:F16"/>
    <mergeCell ref="E17:F17"/>
    <mergeCell ref="E18:F18"/>
    <mergeCell ref="E19:F19"/>
    <mergeCell ref="A2:P3"/>
    <mergeCell ref="A11:B11"/>
    <mergeCell ref="A12:B12"/>
    <mergeCell ref="E26:F26"/>
    <mergeCell ref="E27:F27"/>
    <mergeCell ref="A7:B7"/>
    <mergeCell ref="D7:E7"/>
    <mergeCell ref="F7:G7"/>
    <mergeCell ref="E24:F24"/>
    <mergeCell ref="A9:B9"/>
    <mergeCell ref="B32:D32"/>
    <mergeCell ref="E32:F32"/>
    <mergeCell ref="E28:F28"/>
    <mergeCell ref="E29:F29"/>
    <mergeCell ref="E30:F30"/>
    <mergeCell ref="E31:F31"/>
    <mergeCell ref="B30:D30"/>
    <mergeCell ref="E20:F20"/>
    <mergeCell ref="C22:D22"/>
    <mergeCell ref="E25:F25"/>
    <mergeCell ref="C23:D23"/>
    <mergeCell ref="E21:F21"/>
    <mergeCell ref="E22:F22"/>
    <mergeCell ref="E23:F23"/>
    <mergeCell ref="C26:D26"/>
    <mergeCell ref="C27:D27"/>
    <mergeCell ref="C15:D15"/>
    <mergeCell ref="C16:D16"/>
    <mergeCell ref="C17:D17"/>
    <mergeCell ref="C18:D18"/>
    <mergeCell ref="C19:D19"/>
    <mergeCell ref="C20:D20"/>
    <mergeCell ref="C24:D24"/>
    <mergeCell ref="C25:D25"/>
  </mergeCells>
  <conditionalFormatting sqref="C16:C28">
    <cfRule type="expression" priority="13" dxfId="62" stopIfTrue="1">
      <formula>$J16=1</formula>
    </cfRule>
    <cfRule type="expression" priority="14" dxfId="63" stopIfTrue="1">
      <formula>$K16=2</formula>
    </cfRule>
    <cfRule type="expression" priority="15" dxfId="64" stopIfTrue="1">
      <formula>$K16=3</formula>
    </cfRule>
  </conditionalFormatting>
  <conditionalFormatting sqref="C29">
    <cfRule type="expression" priority="7" dxfId="62" stopIfTrue="1">
      <formula>$J29=1</formula>
    </cfRule>
    <cfRule type="expression" priority="8" dxfId="63" stopIfTrue="1">
      <formula>$K29=2</formula>
    </cfRule>
    <cfRule type="expression" priority="9" dxfId="64" stopIfTrue="1">
      <formula>$K29=3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RAUL ZANELLA</cp:lastModifiedBy>
  <cp:lastPrinted>2018-01-19T10:29:51Z</cp:lastPrinted>
  <dcterms:created xsi:type="dcterms:W3CDTF">2006-10-10T19:21:35Z</dcterms:created>
  <dcterms:modified xsi:type="dcterms:W3CDTF">2018-06-29T12:11:22Z</dcterms:modified>
  <cp:category/>
  <cp:version/>
  <cp:contentType/>
  <cp:contentStatus/>
</cp:coreProperties>
</file>