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968" firstSheet="8" activeTab="8"/>
  </bookViews>
  <sheets>
    <sheet name="PAVILHAO 01" sheetId="1" state="hidden" r:id="rId1"/>
    <sheet name="SAGUAO ABERTO " sheetId="2" state="hidden" r:id="rId2"/>
    <sheet name="PAVILHA0 02" sheetId="3" state="hidden" r:id="rId3"/>
    <sheet name="RECISTO DE LEILOES" sheetId="4" state="hidden" r:id="rId4"/>
    <sheet name="PALCO" sheetId="5" state="hidden" r:id="rId5"/>
    <sheet name="BARRACÃO DE ANIMAIS" sheetId="6" state="hidden" r:id="rId6"/>
    <sheet name="AUDITÓRIO" sheetId="7" state="hidden" r:id="rId7"/>
    <sheet name="SOCIEDADE RURAL" sheetId="8" state="hidden" r:id="rId8"/>
    <sheet name="RESUMO" sheetId="9" r:id="rId9"/>
    <sheet name="Cronograma " sheetId="10" r:id="rId10"/>
  </sheets>
  <definedNames>
    <definedName name="_xlnm._FilterDatabase" localSheetId="6" hidden="1">'AUDITÓRIO'!$A$7:$G$32</definedName>
    <definedName name="_xlnm._FilterDatabase" localSheetId="5" hidden="1">'BARRACÃO DE ANIMAIS'!$A$7:$G$32</definedName>
    <definedName name="_xlnm._FilterDatabase" localSheetId="4" hidden="1">'PALCO'!$A$7:$G$32</definedName>
    <definedName name="_xlnm._FilterDatabase" localSheetId="2" hidden="1">'PAVILHA0 02'!$A$7:$G$32</definedName>
    <definedName name="_xlnm._FilterDatabase" localSheetId="0" hidden="1">'PAVILHAO 01'!$A$7:$G$28</definedName>
    <definedName name="_xlnm._FilterDatabase" localSheetId="3" hidden="1">'RECISTO DE LEILOES'!$A$7:$G$32</definedName>
    <definedName name="_xlnm._FilterDatabase" localSheetId="8" hidden="1">'RESUMO'!$A$7:$G$20</definedName>
    <definedName name="_xlnm._FilterDatabase" localSheetId="1" hidden="1">'SAGUAO ABERTO '!$A$7:$G$28</definedName>
    <definedName name="_xlnm._FilterDatabase" localSheetId="7" hidden="1">'SOCIEDADE RURAL'!$A$7:$G$32</definedName>
    <definedName name="_xlnm.Print_Area" localSheetId="6">'AUDITÓRIO'!$A$1:$G$54</definedName>
    <definedName name="_xlnm.Print_Area" localSheetId="5">'BARRACÃO DE ANIMAIS'!$A$1:$G$54</definedName>
    <definedName name="_xlnm.Print_Area" localSheetId="9">'Cronograma '!$A$1:$N$21</definedName>
    <definedName name="_xlnm.Print_Area" localSheetId="4">'PALCO'!$A$1:$G$54</definedName>
    <definedName name="_xlnm.Print_Area" localSheetId="2">'PAVILHA0 02'!$A$1:$G$52</definedName>
    <definedName name="_xlnm.Print_Area" localSheetId="0">'PAVILHAO 01'!$A$1:$G$50</definedName>
    <definedName name="_xlnm.Print_Area" localSheetId="3">'RECISTO DE LEILOES'!$A$1:$G$53</definedName>
    <definedName name="_xlnm.Print_Area" localSheetId="8">'RESUMO'!$A$1:$G$32</definedName>
    <definedName name="_xlnm.Print_Area" localSheetId="1">'SAGUAO ABERTO '!$A$1:$G$48</definedName>
    <definedName name="_xlnm.Print_Area" localSheetId="7">'SOCIEDADE RURAL'!$A$1:$G$54</definedName>
    <definedName name="DadosExternos15" localSheetId="6">'AUDITÓRIO'!$A$5:$A$32</definedName>
    <definedName name="DadosExternos15" localSheetId="5">'BARRACÃO DE ANIMAIS'!$A$5:$A$32</definedName>
    <definedName name="DadosExternos15" localSheetId="4">'PALCO'!$A$5:$A$32</definedName>
    <definedName name="DadosExternos15" localSheetId="2">'PAVILHA0 02'!$A$5:$A$32</definedName>
    <definedName name="DadosExternos15" localSheetId="0">'PAVILHAO 01'!$A$5:$A$28</definedName>
    <definedName name="DadosExternos15" localSheetId="3">'RECISTO DE LEILOES'!$A$5:$A$32</definedName>
    <definedName name="DadosExternos15" localSheetId="8">'RESUMO'!$A$5:$A$20</definedName>
    <definedName name="DadosExternos15" localSheetId="1">'SAGUAO ABERTO '!$A$5:$A$28</definedName>
    <definedName name="DadosExternos15" localSheetId="7">'SOCIEDADE RURAL'!$A$5:$A$32</definedName>
    <definedName name="DadosExternos16" localSheetId="6">'AUDITÓRIO'!$A$5:$A$32</definedName>
    <definedName name="DadosExternos16" localSheetId="5">'BARRACÃO DE ANIMAIS'!$A$5:$A$32</definedName>
    <definedName name="DadosExternos16" localSheetId="4">'PALCO'!$A$5:$A$32</definedName>
    <definedName name="DadosExternos16" localSheetId="2">'PAVILHA0 02'!$A$5:$A$32</definedName>
    <definedName name="DadosExternos16" localSheetId="0">'PAVILHAO 01'!$A$5:$A$28</definedName>
    <definedName name="DadosExternos16" localSheetId="3">'RECISTO DE LEILOES'!$A$5:$A$32</definedName>
    <definedName name="DadosExternos16" localSheetId="8">'RESUMO'!$A$5:$A$20</definedName>
    <definedName name="DadosExternos16" localSheetId="1">'SAGUAO ABERTO '!$A$5:$A$28</definedName>
    <definedName name="DadosExternos16" localSheetId="7">'SOCIEDADE RURAL'!$A$5:$A$32</definedName>
    <definedName name="DadosExternos17" localSheetId="6">'AUDITÓRIO'!$A$5:$A$32</definedName>
    <definedName name="DadosExternos17" localSheetId="5">'BARRACÃO DE ANIMAIS'!$A$5:$A$32</definedName>
    <definedName name="DadosExternos17" localSheetId="4">'PALCO'!$A$5:$A$32</definedName>
    <definedName name="DadosExternos17" localSheetId="2">'PAVILHA0 02'!$A$5:$A$32</definedName>
    <definedName name="DadosExternos17" localSheetId="0">'PAVILHAO 01'!$A$5:$A$28</definedName>
    <definedName name="DadosExternos17" localSheetId="3">'RECISTO DE LEILOES'!$A$5:$A$32</definedName>
    <definedName name="DadosExternos17" localSheetId="8">'RESUMO'!$A$5:$A$20</definedName>
    <definedName name="DadosExternos17" localSheetId="1">'SAGUAO ABERTO '!$A$5:$A$28</definedName>
    <definedName name="DadosExternos17" localSheetId="7">'SOCIEDADE RURAL'!$A$5:$A$32</definedName>
    <definedName name="DadosExternos18" localSheetId="6">'AUDITÓRIO'!$A$8:$C$32</definedName>
    <definedName name="DadosExternos18" localSheetId="5">'BARRACÃO DE ANIMAIS'!$A$8:$C$32</definedName>
    <definedName name="DadosExternos18" localSheetId="4">'PALCO'!$A$8:$C$32</definedName>
    <definedName name="DadosExternos18" localSheetId="2">'PAVILHA0 02'!$A$8:$C$32</definedName>
    <definedName name="DadosExternos18" localSheetId="0">'PAVILHAO 01'!$A$8:$C$28</definedName>
    <definedName name="DadosExternos18" localSheetId="3">'RECISTO DE LEILOES'!$A$8:$C$32</definedName>
    <definedName name="DadosExternos18" localSheetId="8">'RESUMO'!$A$8:$C$20</definedName>
    <definedName name="DadosExternos18" localSheetId="1">'SAGUAO ABERTO '!$A$8:$C$28</definedName>
    <definedName name="DadosExternos18" localSheetId="7">'SOCIEDADE RURAL'!$A$8:$C$32</definedName>
    <definedName name="DadosExternos2" localSheetId="6">'AUDITÓRIO'!$A$5:$A$32</definedName>
    <definedName name="DadosExternos2" localSheetId="5">'BARRACÃO DE ANIMAIS'!$A$5:$A$32</definedName>
    <definedName name="DadosExternos2" localSheetId="4">'PALCO'!$A$5:$A$32</definedName>
    <definedName name="DadosExternos2" localSheetId="2">'PAVILHA0 02'!$A$5:$A$32</definedName>
    <definedName name="DadosExternos2" localSheetId="0">'PAVILHAO 01'!$A$5:$A$28</definedName>
    <definedName name="DadosExternos2" localSheetId="3">'RECISTO DE LEILOES'!$A$5:$A$32</definedName>
    <definedName name="DadosExternos2" localSheetId="8">'RESUMO'!$A$5:$A$20</definedName>
    <definedName name="DadosExternos2" localSheetId="1">'SAGUAO ABERTO '!$A$5:$A$28</definedName>
    <definedName name="DadosExternos2" localSheetId="7">'SOCIEDADE RURAL'!$A$5:$A$32</definedName>
    <definedName name="DadosExternos5" localSheetId="6">'AUDITÓRIO'!$A$5:$A$32</definedName>
    <definedName name="DadosExternos5" localSheetId="5">'BARRACÃO DE ANIMAIS'!$A$5:$A$32</definedName>
    <definedName name="DadosExternos5" localSheetId="4">'PALCO'!$A$5:$A$32</definedName>
    <definedName name="DadosExternos5" localSheetId="2">'PAVILHA0 02'!$A$5:$A$32</definedName>
    <definedName name="DadosExternos5" localSheetId="0">'PAVILHAO 01'!$A$5:$A$28</definedName>
    <definedName name="DadosExternos5" localSheetId="3">'RECISTO DE LEILOES'!$A$5:$A$32</definedName>
    <definedName name="DadosExternos5" localSheetId="8">'RESUMO'!$A$5:$A$20</definedName>
    <definedName name="DadosExternos5" localSheetId="1">'SAGUAO ABERTO '!$A$5:$A$28</definedName>
    <definedName name="DadosExternos5" localSheetId="7">'SOCIEDADE RURAL'!$A$5:$A$32</definedName>
    <definedName name="DadosExternos6" localSheetId="6">'AUDITÓRIO'!$A$5:$A$32</definedName>
    <definedName name="DadosExternos6" localSheetId="5">'BARRACÃO DE ANIMAIS'!$A$5:$A$32</definedName>
    <definedName name="DadosExternos6" localSheetId="4">'PALCO'!$A$5:$A$32</definedName>
    <definedName name="DadosExternos6" localSheetId="2">'PAVILHA0 02'!$A$5:$A$32</definedName>
    <definedName name="DadosExternos6" localSheetId="0">'PAVILHAO 01'!$A$5:$A$28</definedName>
    <definedName name="DadosExternos6" localSheetId="3">'RECISTO DE LEILOES'!$A$5:$A$32</definedName>
    <definedName name="DadosExternos6" localSheetId="8">'RESUMO'!$A$5:$A$20</definedName>
    <definedName name="DadosExternos6" localSheetId="1">'SAGUAO ABERTO '!$A$5:$A$28</definedName>
    <definedName name="DadosExternos6" localSheetId="7">'SOCIEDADE RURAL'!$A$5:$A$32</definedName>
  </definedNames>
  <calcPr fullCalcOnLoad="1"/>
</workbook>
</file>

<file path=xl/sharedStrings.xml><?xml version="1.0" encoding="utf-8"?>
<sst xmlns="http://schemas.openxmlformats.org/spreadsheetml/2006/main" count="668" uniqueCount="97">
  <si>
    <t>CRONOGRAMA FÍSICO FINANCEIRO</t>
  </si>
  <si>
    <t>Serviços</t>
  </si>
  <si>
    <t>Total do Ítem</t>
  </si>
  <si>
    <t>1º MÊS</t>
  </si>
  <si>
    <t>2º MÊS</t>
  </si>
  <si>
    <t>3º MÊS</t>
  </si>
  <si>
    <t>4º MÊS</t>
  </si>
  <si>
    <t>5º MÊS</t>
  </si>
  <si>
    <t>ÍTENS</t>
  </si>
  <si>
    <t>R($)</t>
  </si>
  <si>
    <t>(%)</t>
  </si>
  <si>
    <t>Totais R($)</t>
  </si>
  <si>
    <t>Totais Acumulados R($)</t>
  </si>
  <si>
    <t>-</t>
  </si>
  <si>
    <t>PLANILHA DE SERVIÇOS - PAVIMENTAÇÃO</t>
  </si>
  <si>
    <t xml:space="preserve">PREÇO GLOBAL </t>
  </si>
  <si>
    <t>CÓDIGO</t>
  </si>
  <si>
    <t>DESCRIÇÃO DOS SERVIÇOS</t>
  </si>
  <si>
    <t>UNID</t>
  </si>
  <si>
    <t>QUANT</t>
  </si>
  <si>
    <t>PREÇO (R$)</t>
  </si>
  <si>
    <t>(a)</t>
  </si>
  <si>
    <t>unitário
(b)</t>
  </si>
  <si>
    <t>parcial
(c = a . b)</t>
  </si>
  <si>
    <t>subtotal</t>
  </si>
  <si>
    <t>Município:</t>
  </si>
  <si>
    <t>1.</t>
  </si>
  <si>
    <t>2.</t>
  </si>
  <si>
    <t>3.</t>
  </si>
  <si>
    <t>4.</t>
  </si>
  <si>
    <t>PARCELAMENTO</t>
  </si>
  <si>
    <t>DOIS VIZINHOS - PR</t>
  </si>
  <si>
    <t>Projeto:</t>
  </si>
  <si>
    <t>Local:</t>
  </si>
  <si>
    <t>Central de GLP</t>
  </si>
  <si>
    <t xml:space="preserve">Parque de Exposiçoes </t>
  </si>
  <si>
    <t>CENTRAL DE GLP</t>
  </si>
  <si>
    <t>M²</t>
  </si>
  <si>
    <t>ARMACAO ACO CA-50 P/1,0M3 DE CONCRETO</t>
  </si>
  <si>
    <t>M³</t>
  </si>
  <si>
    <t>CONCRETO USINADO BOMBEADO FCK=30MPA, INCLUSIVE LANCAMENTO E ADENSAMENTO</t>
  </si>
  <si>
    <t>FORMA PARA ESTRUTURAS DE CONCRETO (PILAR, VIGA E LAJE) EM CHAPA DE MADEIRA COMPENSADA RESINADA, DE 1,10 X 2,20, ESPESSURA = 12 MM, 02 UTILIZACOES. (FABRICACAO, MONTAGEM, DESMONTAGEM E ESCORAMENTO)</t>
  </si>
  <si>
    <t>IMPERMEABILIZACAO CALHAS/LAJES DESCOBERTA C/3 DEMAOS VEDAPREN PRETO</t>
  </si>
  <si>
    <t>PORTA EM FERRO QUADRICULADO PARA ABRIGO DE MEDIDORES E BOTIJOES, DE ABRIR, COM GUARNICOES</t>
  </si>
  <si>
    <t>PINTURA COM TINTA TEXTURIZADA ACRILICA</t>
  </si>
  <si>
    <t>KIT CENTRAL DE GAS GLP -  4 P45 - COM REGULADOR DE VAZÃO DE SAIDA, VALVULA DE RETENÇÃO E REGISTRO EM LATÃO</t>
  </si>
  <si>
    <t xml:space="preserve">PILARETES PRÉ-MOLDO 15X15 CM H= 1,20M (CRAVADOS 0,60 CM) FABRICAÇÃO E INSTALAÇÃO </t>
  </si>
  <si>
    <t>M</t>
  </si>
  <si>
    <t xml:space="preserve">FORNECIMENTO E INSTALAÇÃO DE TUBULAÇÃO DE GAS EM AÇO CARBONO COM CONECXÕES E SAIDAS </t>
  </si>
  <si>
    <t xml:space="preserve">EXTINTORES </t>
  </si>
  <si>
    <t xml:space="preserve">ILUMINAÇÃO DE EMERGENCIA </t>
  </si>
  <si>
    <t xml:space="preserve">PLACAS DE SINALIZAÇÃO </t>
  </si>
  <si>
    <t>FONECIMENTO E INSTALAÇÃO DE LUMINARIA ESTANQUE - PROTECAO CONTRA AGUA, POEIRA OU IMPACTOS COM 30 LAMPADAS DE LED BIVOLT - INDICANDO SAIDA DE EMERGENCIA COM AUTONOMIA MINIMA DE 1 HORA OBEDESCENDO A NPT018</t>
  </si>
  <si>
    <t>EXTINTOR INCENDIO ABC - 2A 20BC FORNECIMENTO E COLOCACAO</t>
  </si>
  <si>
    <t>UNID.</t>
  </si>
  <si>
    <t xml:space="preserve">FORNECIMENTO E INSTALAÇÃO DE ILUMINAÇÃO DE EMERGENCIA BLOCO AUTONOMO COM FAROLETE </t>
  </si>
  <si>
    <t>PLACA PVC 3MM ADESIVADA TIPO S18 (285MM x 570MM)</t>
  </si>
  <si>
    <t>PLACA PVC 3MM ADESIVADA TIPO S12 (474MM x 948MM)</t>
  </si>
  <si>
    <t>PLACA PVC 3MM ADESIVADA TIPO S13 (379MM x 758MM)</t>
  </si>
  <si>
    <t>PLACA PVC 3MM ADESIVADA TIPO E1 (447MM x 447MM)</t>
  </si>
  <si>
    <t>PLACA PVC 3MM ADESIVADA TIPO E2 (447MM x 447MM)</t>
  </si>
  <si>
    <t>PLACA PVC 3MM ADESIVADA TIPO E3 (447MM x 447MM)</t>
  </si>
  <si>
    <t>PLACA PVC 3MM ADESIVADA TIPO E5 (447MM x 447MM)</t>
  </si>
  <si>
    <t>PLACA PVC 3MM ADESIVADA INDICATIVA DE CAPACIDADE DE PUBLICO (1400MM x 800MM)</t>
  </si>
  <si>
    <t>PLACA PVC 3MM ADESIVADA INDICATIVA DE SISTEMA DE PROTEÇÃO (1400MM x 800MM)</t>
  </si>
  <si>
    <t>PAVILHÃO 01</t>
  </si>
  <si>
    <t xml:space="preserve">PLANTA BAIXA SAGUÃO ABERTO </t>
  </si>
  <si>
    <t>EXTINTOR INCENDIO BC - 2A 20BC FORNECIMENTO E COLOCACAO COM PROTEÇÃO CONTRA INTEMPERIES</t>
  </si>
  <si>
    <t>PAVILHÃO 02</t>
  </si>
  <si>
    <t xml:space="preserve">FORNCIMENTO E INSTALAÇÃO DE ASSIONADOR MANUAL DE ALARME </t>
  </si>
  <si>
    <t xml:space="preserve">FORNECIMENTO E INSTALAÇÃO DE AVISADOR SONORO TIPO SIRENE </t>
  </si>
  <si>
    <t xml:space="preserve">FORNECIMENTO E INSTALAÇÃO DE CENTRAL DE ALARME </t>
  </si>
  <si>
    <t xml:space="preserve">BATERIA PARA SISTEMA DE ALARME </t>
  </si>
  <si>
    <t>RECINTO DE LEILÕES</t>
  </si>
  <si>
    <t>PLACA PVC 3MM ADESIVADA TIPO E5 (190MM x 190MM)</t>
  </si>
  <si>
    <t>PLACA PVC 3MM ADESIVADA TIPO S2 (190MM x 380MM)</t>
  </si>
  <si>
    <t>PLACA PVC 3MM ADESIVADA TIPO S12 (379MM x 758MM)</t>
  </si>
  <si>
    <t>PALCO</t>
  </si>
  <si>
    <t>PLACA PVC 3MM ADESIVADA TIPO E5 (268MM x 268MM)</t>
  </si>
  <si>
    <t>PLACA PVC 3MM ADESIVADA TIPO S12 (320MM x 640MM)</t>
  </si>
  <si>
    <t>PLACA PVC 3MM ADESIVADA TIPO S8 (190MM x 380MM)</t>
  </si>
  <si>
    <t>SOCIEDADE RURAL</t>
  </si>
  <si>
    <t>AUDITÓRIO</t>
  </si>
  <si>
    <t>PLACA PVC 3MM ADESIVADA TIPO E5 (380MM x 380MM)</t>
  </si>
  <si>
    <t>5 BARRACÕES DE ANIMAIS</t>
  </si>
  <si>
    <t xml:space="preserve">PREVENÇÃO DE INCENDIO </t>
  </si>
  <si>
    <t>PARQUE DE EXPOSIÇOES</t>
  </si>
  <si>
    <t>LOTE 01</t>
  </si>
  <si>
    <t xml:space="preserve">Obs: a Central de gas deverá deverá atender rigorosamente as exigencias do projeto de prevenção </t>
  </si>
  <si>
    <t>contra incendio em anexo, e deverá ser executada por profissional habilitado</t>
  </si>
  <si>
    <t xml:space="preserve">PLANILHA DE SERVIÇOS </t>
  </si>
  <si>
    <t>FORNECIMENTO E INSTALAÇÃO DE KIT CENTRAL DE GAS GLP -  4 P45 - COM REGULADOR DE VAZÃO DE SAIDA, VALVULA DE RETENÇÃO E REGISTRO EM LATÃO</t>
  </si>
  <si>
    <t xml:space="preserve">FORNECIMENTO E INSTALAÇÃO PLACA DE SINALIZAÇÃO EM CHAPA DE AÇO GALVANIZADO N°24 INDICATIVA </t>
  </si>
  <si>
    <t>ARMACAO ACO CA-50 P/1,0M3 DE CONCRETO ( FORNECIMENTO E MONTAGEM)</t>
  </si>
  <si>
    <t>IMPERMEABILIZACAO CALHAS/LAJES DESCOBERTA C/3 DEMAOS VEDAPREN PRETO ( FORNECIMENTO E APLICAÇÃO)</t>
  </si>
  <si>
    <t>FORNECIMENTO E INSTALAÇÃO DE PORTA EM FERRO QUADRICULADO PARA ABRIGO DE MEDIDORES E BOTIJOES, DE ABRIR, COM GUARNICOES</t>
  </si>
  <si>
    <t>MATERIAL E MAO DE OBRA PINTURA COM TINTA TEXTURIZADA ACRILICA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</si>
</sst>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00_);_(* \(#,##0.000\);_(* &quot;-&quot;??_);_(@_)"/>
    <numFmt numFmtId="169" formatCode="0.000%"/>
    <numFmt numFmtId="170" formatCode="_(* #,##0_);_(* \(#,##0\);_(* &quot;-&quot;??_);_(@_)"/>
    <numFmt numFmtId="171" formatCode="0.000"/>
    <numFmt numFmtId="172" formatCode="0.00000000"/>
    <numFmt numFmtId="173" formatCode="_(* #,##0.00000000_);_(* \(#,##0.00000000\);_(* &quot;-&quot;??_);_(@_)"/>
    <numFmt numFmtId="174" formatCode="_(* #,##0.0000000000_);_(* \(#,##0.0000000000\);_(* &quot;-&quot;??_);_(@_)"/>
    <numFmt numFmtId="175" formatCode="[$-416]dddd\,\ d&quot; de &quot;mmmm&quot; de &quot;yyyy"/>
    <numFmt numFmtId="176" formatCode="#,##0.00_ ;\-#,##0.00\ "/>
    <numFmt numFmtId="177" formatCode="0.0%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000000000"/>
    <numFmt numFmtId="184" formatCode="0.00000000000"/>
    <numFmt numFmtId="185" formatCode="0.000000000"/>
    <numFmt numFmtId="186" formatCode="0.0000000"/>
    <numFmt numFmtId="187" formatCode="0.000000"/>
    <numFmt numFmtId="188" formatCode="0.00000"/>
    <numFmt numFmtId="189" formatCode="0.0000"/>
  </numFmts>
  <fonts count="3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b/>
      <sz val="10"/>
      <color rgb="FF656565"/>
      <name val="Arial"/>
      <family val="2"/>
    </font>
    <font>
      <sz val="10"/>
      <color rgb="FF65656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2" borderId="10" xfId="0" applyFont="1" applyFill="1" applyBorder="1" applyAlignment="1" applyProtection="1">
      <alignment horizontal="left" wrapText="1"/>
      <protection/>
    </xf>
    <xf numFmtId="0" fontId="3" fillId="22" borderId="11" xfId="0" applyFont="1" applyFill="1" applyBorder="1" applyAlignment="1" applyProtection="1">
      <alignment horizontal="centerContinuous" wrapText="1"/>
      <protection/>
    </xf>
    <xf numFmtId="0" fontId="2" fillId="22" borderId="12" xfId="0" applyFont="1" applyFill="1" applyBorder="1" applyAlignment="1" applyProtection="1">
      <alignment horizontal="left" vertical="center" wrapText="1"/>
      <protection/>
    </xf>
    <xf numFmtId="0" fontId="2" fillId="22" borderId="13" xfId="0" applyFont="1" applyFill="1" applyBorder="1" applyAlignment="1" applyProtection="1">
      <alignment horizontal="centerContinuous" vertical="center" wrapText="1"/>
      <protection/>
    </xf>
    <xf numFmtId="0" fontId="2" fillId="22" borderId="14" xfId="0" applyFont="1" applyFill="1" applyBorder="1" applyAlignment="1" applyProtection="1">
      <alignment horizontal="center" vertical="center" wrapText="1"/>
      <protection/>
    </xf>
    <xf numFmtId="0" fontId="2" fillId="22" borderId="14" xfId="0" applyFont="1" applyFill="1" applyBorder="1" applyAlignment="1" applyProtection="1">
      <alignment horizontal="center" vertical="center" wrapText="1"/>
      <protection locked="0"/>
    </xf>
    <xf numFmtId="0" fontId="2" fillId="22" borderId="15" xfId="0" applyFont="1" applyFill="1" applyBorder="1" applyAlignment="1" applyProtection="1">
      <alignment horizontal="center" vertical="center" wrapText="1"/>
      <protection/>
    </xf>
    <xf numFmtId="1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 applyProtection="1">
      <alignment horizontal="center" vertical="center"/>
      <protection/>
    </xf>
    <xf numFmtId="4" fontId="0" fillId="24" borderId="16" xfId="0" applyNumberFormat="1" applyFont="1" applyFill="1" applyBorder="1" applyAlignment="1" applyProtection="1">
      <alignment horizontal="right" vertical="center"/>
      <protection locked="0"/>
    </xf>
    <xf numFmtId="4" fontId="0" fillId="24" borderId="17" xfId="0" applyNumberFormat="1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 applyProtection="1">
      <alignment horizontal="center" vertical="top"/>
      <protection/>
    </xf>
    <xf numFmtId="4" fontId="0" fillId="24" borderId="16" xfId="0" applyNumberFormat="1" applyFont="1" applyFill="1" applyBorder="1" applyAlignment="1" applyProtection="1">
      <alignment horizontal="right"/>
      <protection locked="0"/>
    </xf>
    <xf numFmtId="4" fontId="0" fillId="24" borderId="17" xfId="0" applyNumberFormat="1" applyFont="1" applyFill="1" applyBorder="1" applyAlignment="1" applyProtection="1">
      <alignment horizontal="right"/>
      <protection/>
    </xf>
    <xf numFmtId="0" fontId="0" fillId="24" borderId="18" xfId="0" applyFont="1" applyFill="1" applyBorder="1" applyAlignment="1" applyProtection="1">
      <alignment horizontal="center" vertical="top"/>
      <protection/>
    </xf>
    <xf numFmtId="4" fontId="0" fillId="24" borderId="18" xfId="0" applyNumberFormat="1" applyFont="1" applyFill="1" applyBorder="1" applyAlignment="1" applyProtection="1">
      <alignment horizontal="right"/>
      <protection locked="0"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2" fillId="24" borderId="19" xfId="0" applyFont="1" applyFill="1" applyBorder="1" applyAlignment="1" applyProtection="1">
      <alignment horizontal="left"/>
      <protection/>
    </xf>
    <xf numFmtId="0" fontId="2" fillId="23" borderId="20" xfId="0" applyFont="1" applyFill="1" applyBorder="1" applyAlignment="1" applyProtection="1">
      <alignment/>
      <protection locked="0"/>
    </xf>
    <xf numFmtId="0" fontId="2" fillId="23" borderId="2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39" fontId="26" fillId="0" borderId="0" xfId="53" applyNumberFormat="1" applyFont="1" applyBorder="1" applyAlignment="1">
      <alignment horizontal="left" vertical="center"/>
    </xf>
    <xf numFmtId="39" fontId="27" fillId="0" borderId="0" xfId="53" applyNumberFormat="1" applyFont="1" applyFill="1" applyBorder="1" applyAlignment="1">
      <alignment horizontal="left" vertical="center"/>
    </xf>
    <xf numFmtId="165" fontId="27" fillId="16" borderId="22" xfId="53" applyFont="1" applyFill="1" applyBorder="1" applyAlignment="1">
      <alignment horizontal="left"/>
    </xf>
    <xf numFmtId="10" fontId="26" fillId="16" borderId="23" xfId="51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24" borderId="24" xfId="0" applyFont="1" applyFill="1" applyBorder="1" applyAlignment="1" applyProtection="1">
      <alignment horizontal="center" vertical="center"/>
      <protection/>
    </xf>
    <xf numFmtId="4" fontId="0" fillId="24" borderId="24" xfId="0" applyNumberFormat="1" applyFont="1" applyFill="1" applyBorder="1" applyAlignment="1" applyProtection="1">
      <alignment horizontal="right" vertical="center"/>
      <protection locked="0"/>
    </xf>
    <xf numFmtId="4" fontId="0" fillId="24" borderId="25" xfId="0" applyNumberFormat="1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 applyProtection="1">
      <alignment horizontal="left" vertical="center" indent="1"/>
      <protection/>
    </xf>
    <xf numFmtId="0" fontId="0" fillId="24" borderId="17" xfId="0" applyFont="1" applyFill="1" applyBorder="1" applyAlignment="1" applyProtection="1">
      <alignment horizontal="left" indent="1"/>
      <protection/>
    </xf>
    <xf numFmtId="4" fontId="2" fillId="24" borderId="26" xfId="0" applyNumberFormat="1" applyFont="1" applyFill="1" applyBorder="1" applyAlignment="1" applyProtection="1">
      <alignment horizontal="right"/>
      <protection/>
    </xf>
    <xf numFmtId="49" fontId="0" fillId="24" borderId="17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4" fontId="0" fillId="24" borderId="27" xfId="0" applyNumberFormat="1" applyFont="1" applyFill="1" applyBorder="1" applyAlignment="1" applyProtection="1">
      <alignment horizontal="right" vertical="center"/>
      <protection locked="0"/>
    </xf>
    <xf numFmtId="49" fontId="0" fillId="24" borderId="0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0" fillId="24" borderId="0" xfId="0" applyNumberFormat="1" applyFont="1" applyFill="1" applyBorder="1" applyAlignment="1" applyProtection="1">
      <alignment horizontal="right" vertical="center"/>
      <protection locked="0"/>
    </xf>
    <xf numFmtId="4" fontId="0" fillId="24" borderId="0" xfId="0" applyNumberFormat="1" applyFont="1" applyFill="1" applyBorder="1" applyAlignment="1" applyProtection="1">
      <alignment horizontal="right" vertical="center"/>
      <protection/>
    </xf>
    <xf numFmtId="1" fontId="2" fillId="24" borderId="28" xfId="0" applyNumberFormat="1" applyFont="1" applyFill="1" applyBorder="1" applyAlignment="1" applyProtection="1">
      <alignment horizontal="left" vertical="top"/>
      <protection/>
    </xf>
    <xf numFmtId="0" fontId="2" fillId="24" borderId="18" xfId="0" applyFont="1" applyFill="1" applyBorder="1" applyAlignment="1" applyProtection="1">
      <alignment/>
      <protection/>
    </xf>
    <xf numFmtId="4" fontId="2" fillId="24" borderId="18" xfId="0" applyNumberFormat="1" applyFont="1" applyFill="1" applyBorder="1" applyAlignment="1" applyProtection="1">
      <alignment horizontal="right"/>
      <protection locked="0"/>
    </xf>
    <xf numFmtId="4" fontId="2" fillId="24" borderId="29" xfId="0" applyNumberFormat="1" applyFont="1" applyFill="1" applyBorder="1" applyAlignment="1" applyProtection="1">
      <alignment horizontal="right"/>
      <protection/>
    </xf>
    <xf numFmtId="1" fontId="0" fillId="24" borderId="30" xfId="0" applyNumberFormat="1" applyFont="1" applyFill="1" applyBorder="1" applyAlignment="1" applyProtection="1">
      <alignment horizontal="left" vertical="center" indent="2"/>
      <protection/>
    </xf>
    <xf numFmtId="1" fontId="0" fillId="24" borderId="31" xfId="0" applyNumberFormat="1" applyFont="1" applyFill="1" applyBorder="1" applyAlignment="1" applyProtection="1">
      <alignment horizontal="left" vertical="center" indent="2"/>
      <protection/>
    </xf>
    <xf numFmtId="1" fontId="0" fillId="24" borderId="32" xfId="0" applyNumberFormat="1" applyFont="1" applyFill="1" applyBorder="1" applyAlignment="1" applyProtection="1">
      <alignment horizontal="left" vertical="center" indent="2"/>
      <protection/>
    </xf>
    <xf numFmtId="1" fontId="0" fillId="24" borderId="30" xfId="0" applyNumberFormat="1" applyFont="1" applyFill="1" applyBorder="1" applyAlignment="1" applyProtection="1">
      <alignment horizontal="left" vertical="top" indent="2"/>
      <protection/>
    </xf>
    <xf numFmtId="1" fontId="0" fillId="24" borderId="33" xfId="0" applyNumberFormat="1" applyFont="1" applyFill="1" applyBorder="1" applyAlignment="1" applyProtection="1">
      <alignment horizontal="left" vertical="top" indent="2"/>
      <protection/>
    </xf>
    <xf numFmtId="0" fontId="2" fillId="22" borderId="34" xfId="0" applyFont="1" applyFill="1" applyBorder="1" applyAlignment="1" applyProtection="1">
      <alignment horizontal="center" wrapText="1"/>
      <protection locked="0"/>
    </xf>
    <xf numFmtId="0" fontId="2" fillId="22" borderId="25" xfId="0" applyFont="1" applyFill="1" applyBorder="1" applyAlignment="1" applyProtection="1">
      <alignment horizontal="centerContinuous" vertical="center"/>
      <protection locked="0"/>
    </xf>
    <xf numFmtId="0" fontId="2" fillId="22" borderId="35" xfId="0" applyFont="1" applyFill="1" applyBorder="1" applyAlignment="1" applyProtection="1">
      <alignment horizontal="centerContinuous" vertical="center"/>
      <protection/>
    </xf>
    <xf numFmtId="0" fontId="2" fillId="22" borderId="36" xfId="0" applyFont="1" applyFill="1" applyBorder="1" applyAlignment="1" applyProtection="1">
      <alignment horizontal="centerContinuous" vertical="center"/>
      <protection/>
    </xf>
    <xf numFmtId="4" fontId="0" fillId="24" borderId="37" xfId="0" applyNumberFormat="1" applyFont="1" applyFill="1" applyBorder="1" applyAlignment="1" applyProtection="1">
      <alignment horizontal="right" vertical="center"/>
      <protection/>
    </xf>
    <xf numFmtId="4" fontId="0" fillId="24" borderId="38" xfId="0" applyNumberFormat="1" applyFont="1" applyFill="1" applyBorder="1" applyAlignment="1" applyProtection="1">
      <alignment horizontal="right"/>
      <protection/>
    </xf>
    <xf numFmtId="4" fontId="0" fillId="24" borderId="38" xfId="0" applyNumberFormat="1" applyFont="1" applyFill="1" applyBorder="1" applyAlignment="1" applyProtection="1">
      <alignment horizontal="right" vertical="center"/>
      <protection/>
    </xf>
    <xf numFmtId="4" fontId="0" fillId="24" borderId="39" xfId="0" applyNumberFormat="1" applyFont="1" applyFill="1" applyBorder="1" applyAlignment="1" applyProtection="1">
      <alignment horizontal="right" vertical="center"/>
      <protection/>
    </xf>
    <xf numFmtId="4" fontId="0" fillId="24" borderId="39" xfId="0" applyNumberFormat="1" applyFont="1" applyFill="1" applyBorder="1" applyAlignment="1" applyProtection="1">
      <alignment horizontal="right"/>
      <protection/>
    </xf>
    <xf numFmtId="2" fontId="27" fillId="16" borderId="40" xfId="0" applyNumberFormat="1" applyFont="1" applyFill="1" applyBorder="1" applyAlignment="1">
      <alignment horizontal="left"/>
    </xf>
    <xf numFmtId="39" fontId="26" fillId="16" borderId="41" xfId="53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0" fontId="26" fillId="25" borderId="42" xfId="0" applyFont="1" applyFill="1" applyBorder="1" applyAlignment="1">
      <alignment horizontal="center"/>
    </xf>
    <xf numFmtId="0" fontId="26" fillId="25" borderId="21" xfId="0" applyFont="1" applyFill="1" applyBorder="1" applyAlignment="1">
      <alignment horizontal="center"/>
    </xf>
    <xf numFmtId="0" fontId="26" fillId="25" borderId="26" xfId="0" applyFont="1" applyFill="1" applyBorder="1" applyAlignment="1">
      <alignment horizontal="center"/>
    </xf>
    <xf numFmtId="168" fontId="26" fillId="25" borderId="26" xfId="53" applyNumberFormat="1" applyFont="1" applyFill="1" applyBorder="1" applyAlignment="1">
      <alignment horizontal="center"/>
    </xf>
    <xf numFmtId="169" fontId="26" fillId="25" borderId="26" xfId="51" applyNumberFormat="1" applyFont="1" applyFill="1" applyBorder="1" applyAlignment="1">
      <alignment horizontal="center"/>
    </xf>
    <xf numFmtId="170" fontId="26" fillId="0" borderId="43" xfId="53" applyNumberFormat="1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39" fontId="26" fillId="0" borderId="43" xfId="53" applyNumberFormat="1" applyFont="1" applyBorder="1" applyAlignment="1">
      <alignment horizontal="left" vertical="center"/>
    </xf>
    <xf numFmtId="10" fontId="26" fillId="0" borderId="45" xfId="51" applyNumberFormat="1" applyFont="1" applyFill="1" applyBorder="1" applyAlignment="1">
      <alignment horizontal="left" vertical="center"/>
    </xf>
    <xf numFmtId="39" fontId="27" fillId="0" borderId="43" xfId="53" applyNumberFormat="1" applyFont="1" applyFill="1" applyBorder="1" applyAlignment="1">
      <alignment horizontal="left" vertical="center"/>
    </xf>
    <xf numFmtId="10" fontId="27" fillId="0" borderId="44" xfId="51" applyNumberFormat="1" applyFont="1" applyFill="1" applyBorder="1" applyAlignment="1">
      <alignment horizontal="left" vertical="center"/>
    </xf>
    <xf numFmtId="170" fontId="26" fillId="0" borderId="46" xfId="53" applyNumberFormat="1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39" fontId="26" fillId="0" borderId="46" xfId="53" applyNumberFormat="1" applyFont="1" applyBorder="1" applyAlignment="1">
      <alignment horizontal="left" vertical="center"/>
    </xf>
    <xf numFmtId="10" fontId="26" fillId="0" borderId="48" xfId="51" applyNumberFormat="1" applyFont="1" applyFill="1" applyBorder="1" applyAlignment="1">
      <alignment horizontal="left" vertical="center"/>
    </xf>
    <xf numFmtId="39" fontId="27" fillId="0" borderId="46" xfId="53" applyNumberFormat="1" applyFont="1" applyFill="1" applyBorder="1" applyAlignment="1">
      <alignment horizontal="left" vertical="center"/>
    </xf>
    <xf numFmtId="10" fontId="27" fillId="0" borderId="47" xfId="51" applyNumberFormat="1" applyFont="1" applyFill="1" applyBorder="1" applyAlignment="1">
      <alignment horizontal="left" vertical="center"/>
    </xf>
    <xf numFmtId="170" fontId="26" fillId="0" borderId="49" xfId="53" applyNumberFormat="1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39" fontId="26" fillId="0" borderId="49" xfId="53" applyNumberFormat="1" applyFont="1" applyBorder="1" applyAlignment="1">
      <alignment horizontal="left" vertical="center"/>
    </xf>
    <xf numFmtId="10" fontId="26" fillId="0" borderId="51" xfId="51" applyNumberFormat="1" applyFont="1" applyFill="1" applyBorder="1" applyAlignment="1">
      <alignment horizontal="left" vertical="center"/>
    </xf>
    <xf numFmtId="39" fontId="27" fillId="0" borderId="49" xfId="53" applyNumberFormat="1" applyFont="1" applyFill="1" applyBorder="1" applyAlignment="1">
      <alignment horizontal="left" vertical="center"/>
    </xf>
    <xf numFmtId="10" fontId="27" fillId="0" borderId="50" xfId="51" applyNumberFormat="1" applyFont="1" applyFill="1" applyBorder="1" applyAlignment="1">
      <alignment horizontal="left" vertical="center"/>
    </xf>
    <xf numFmtId="0" fontId="2" fillId="24" borderId="52" xfId="0" applyFont="1" applyFill="1" applyBorder="1" applyAlignment="1" applyProtection="1">
      <alignment horizontal="left"/>
      <protection/>
    </xf>
    <xf numFmtId="0" fontId="2" fillId="23" borderId="53" xfId="0" applyFont="1" applyFill="1" applyBorder="1" applyAlignment="1" applyProtection="1">
      <alignment horizontal="left"/>
      <protection locked="0"/>
    </xf>
    <xf numFmtId="0" fontId="2" fillId="23" borderId="54" xfId="0" applyFont="1" applyFill="1" applyBorder="1" applyAlignment="1" applyProtection="1">
      <alignment horizontal="left"/>
      <protection locked="0"/>
    </xf>
    <xf numFmtId="10" fontId="26" fillId="0" borderId="0" xfId="51" applyNumberFormat="1" applyFont="1" applyFill="1" applyBorder="1" applyAlignment="1">
      <alignment horizontal="left" vertical="center"/>
    </xf>
    <xf numFmtId="10" fontId="27" fillId="0" borderId="0" xfId="51" applyNumberFormat="1" applyFont="1" applyFill="1" applyBorder="1" applyAlignment="1">
      <alignment horizontal="left" vertical="center"/>
    </xf>
    <xf numFmtId="170" fontId="26" fillId="0" borderId="0" xfId="53" applyNumberFormat="1" applyFont="1" applyBorder="1" applyAlignment="1">
      <alignment vertical="center"/>
    </xf>
    <xf numFmtId="39" fontId="27" fillId="0" borderId="55" xfId="53" applyNumberFormat="1" applyFont="1" applyBorder="1" applyAlignment="1">
      <alignment horizontal="left"/>
    </xf>
    <xf numFmtId="9" fontId="27" fillId="0" borderId="56" xfId="51" applyFont="1" applyBorder="1" applyAlignment="1">
      <alignment horizontal="left"/>
    </xf>
    <xf numFmtId="39" fontId="26" fillId="0" borderId="57" xfId="51" applyNumberFormat="1" applyFont="1" applyBorder="1" applyAlignment="1">
      <alignment horizontal="left"/>
    </xf>
    <xf numFmtId="10" fontId="26" fillId="0" borderId="58" xfId="51" applyNumberFormat="1" applyFont="1" applyBorder="1" applyAlignment="1">
      <alignment horizontal="left"/>
    </xf>
    <xf numFmtId="39" fontId="0" fillId="0" borderId="0" xfId="0" applyNumberFormat="1" applyAlignment="1">
      <alignment/>
    </xf>
    <xf numFmtId="0" fontId="0" fillId="0" borderId="21" xfId="0" applyBorder="1" applyAlignment="1">
      <alignment/>
    </xf>
    <xf numFmtId="44" fontId="0" fillId="0" borderId="0" xfId="0" applyNumberFormat="1" applyAlignment="1">
      <alignment/>
    </xf>
    <xf numFmtId="49" fontId="0" fillId="24" borderId="2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0" xfId="0" applyFont="1" applyFill="1" applyAlignment="1">
      <alignment/>
    </xf>
    <xf numFmtId="1" fontId="0" fillId="0" borderId="30" xfId="0" applyNumberFormat="1" applyFont="1" applyFill="1" applyBorder="1" applyAlignment="1" applyProtection="1">
      <alignment horizontal="left" vertical="top" indent="2"/>
      <protection/>
    </xf>
    <xf numFmtId="0" fontId="2" fillId="22" borderId="28" xfId="0" applyFont="1" applyFill="1" applyBorder="1" applyAlignment="1" applyProtection="1">
      <alignment horizontal="left" vertical="center" wrapText="1" indent="1"/>
      <protection/>
    </xf>
    <xf numFmtId="0" fontId="2" fillId="22" borderId="18" xfId="0" applyFont="1" applyFill="1" applyBorder="1" applyAlignment="1" applyProtection="1">
      <alignment horizontal="left" vertical="center" wrapText="1" indent="1"/>
      <protection/>
    </xf>
    <xf numFmtId="0" fontId="2" fillId="22" borderId="29" xfId="0" applyFont="1" applyFill="1" applyBorder="1" applyAlignment="1" applyProtection="1">
      <alignment horizontal="left" vertical="center" wrapText="1" indent="1"/>
      <protection/>
    </xf>
    <xf numFmtId="0" fontId="2" fillId="22" borderId="59" xfId="0" applyFont="1" applyFill="1" applyBorder="1" applyAlignment="1" applyProtection="1">
      <alignment horizontal="left" vertical="center" wrapText="1" indent="1"/>
      <protection/>
    </xf>
    <xf numFmtId="4" fontId="2" fillId="22" borderId="59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Alignment="1">
      <alignment/>
    </xf>
    <xf numFmtId="2" fontId="0" fillId="24" borderId="17" xfId="0" applyNumberFormat="1" applyFont="1" applyFill="1" applyBorder="1" applyAlignment="1" applyProtection="1">
      <alignment horizontal="left" vertical="center" wrapText="1" indent="2"/>
      <protection/>
    </xf>
    <xf numFmtId="2" fontId="0" fillId="24" borderId="60" xfId="0" applyNumberFormat="1" applyFont="1" applyFill="1" applyBorder="1" applyAlignment="1" applyProtection="1">
      <alignment horizontal="left" vertical="center" wrapText="1" indent="2"/>
      <protection/>
    </xf>
    <xf numFmtId="0" fontId="2" fillId="22" borderId="28" xfId="0" applyFont="1" applyFill="1" applyBorder="1" applyAlignment="1" applyProtection="1">
      <alignment horizontal="left" vertical="center" wrapText="1" indent="1"/>
      <protection/>
    </xf>
    <xf numFmtId="178" fontId="0" fillId="24" borderId="32" xfId="0" applyNumberFormat="1" applyFont="1" applyFill="1" applyBorder="1" applyAlignment="1" applyProtection="1">
      <alignment horizontal="center" vertical="center"/>
      <protection/>
    </xf>
    <xf numFmtId="0" fontId="2" fillId="24" borderId="61" xfId="0" applyFont="1" applyFill="1" applyBorder="1" applyAlignment="1" applyProtection="1">
      <alignment horizontal="left"/>
      <protection/>
    </xf>
    <xf numFmtId="0" fontId="2" fillId="23" borderId="62" xfId="0" applyFont="1" applyFill="1" applyBorder="1" applyAlignment="1" applyProtection="1">
      <alignment horizontal="left"/>
      <protection locked="0"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47" applyNumberFormat="1" applyFont="1" applyBorder="1" applyAlignment="1">
      <alignment wrapText="1"/>
    </xf>
    <xf numFmtId="0" fontId="2" fillId="23" borderId="64" xfId="0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0" fillId="24" borderId="57" xfId="0" applyNumberFormat="1" applyFont="1" applyFill="1" applyBorder="1" applyAlignment="1" applyProtection="1">
      <alignment horizontal="left" vertical="top" indent="2"/>
      <protection/>
    </xf>
    <xf numFmtId="2" fontId="0" fillId="24" borderId="56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55" xfId="0" applyFont="1" applyFill="1" applyBorder="1" applyAlignment="1" applyProtection="1">
      <alignment horizontal="center" vertical="top"/>
      <protection/>
    </xf>
    <xf numFmtId="4" fontId="0" fillId="24" borderId="55" xfId="0" applyNumberFormat="1" applyFont="1" applyFill="1" applyBorder="1" applyAlignment="1" applyProtection="1">
      <alignment horizontal="right"/>
      <protection locked="0"/>
    </xf>
    <xf numFmtId="4" fontId="0" fillId="24" borderId="56" xfId="0" applyNumberFormat="1" applyFont="1" applyFill="1" applyBorder="1" applyAlignment="1" applyProtection="1">
      <alignment horizontal="right"/>
      <protection/>
    </xf>
    <xf numFmtId="1" fontId="0" fillId="24" borderId="41" xfId="0" applyNumberFormat="1" applyFont="1" applyFill="1" applyBorder="1" applyAlignment="1" applyProtection="1">
      <alignment horizontal="left" vertical="center" indent="2"/>
      <protection/>
    </xf>
    <xf numFmtId="2" fontId="0" fillId="24" borderId="40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4" fontId="0" fillId="24" borderId="22" xfId="0" applyNumberFormat="1" applyFont="1" applyFill="1" applyBorder="1" applyAlignment="1" applyProtection="1">
      <alignment horizontal="right" vertical="center"/>
      <protection locked="0"/>
    </xf>
    <xf numFmtId="4" fontId="0" fillId="24" borderId="40" xfId="0" applyNumberFormat="1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left" vertical="center" indent="1"/>
      <protection/>
    </xf>
    <xf numFmtId="0" fontId="2" fillId="22" borderId="59" xfId="0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Alignment="1">
      <alignment/>
    </xf>
    <xf numFmtId="0" fontId="2" fillId="22" borderId="11" xfId="0" applyFont="1" applyFill="1" applyBorder="1" applyAlignment="1" applyProtection="1">
      <alignment horizontal="center" wrapText="1"/>
      <protection locked="0"/>
    </xf>
    <xf numFmtId="0" fontId="2" fillId="22" borderId="56" xfId="0" applyFont="1" applyFill="1" applyBorder="1" applyAlignment="1" applyProtection="1">
      <alignment horizontal="centerContinuous" vertical="center"/>
      <protection locked="0"/>
    </xf>
    <xf numFmtId="0" fontId="2" fillId="22" borderId="54" xfId="0" applyFont="1" applyFill="1" applyBorder="1" applyAlignment="1" applyProtection="1">
      <alignment horizontal="centerContinuous" vertical="center"/>
      <protection/>
    </xf>
    <xf numFmtId="0" fontId="2" fillId="22" borderId="65" xfId="0" applyFont="1" applyFill="1" applyBorder="1" applyAlignment="1" applyProtection="1">
      <alignment horizontal="centerContinuous" vertical="center"/>
      <protection/>
    </xf>
    <xf numFmtId="1" fontId="0" fillId="0" borderId="32" xfId="0" applyNumberFormat="1" applyFont="1" applyFill="1" applyBorder="1" applyAlignment="1" applyProtection="1">
      <alignment horizontal="left" vertical="top" indent="2"/>
      <protection/>
    </xf>
    <xf numFmtId="2" fontId="0" fillId="24" borderId="25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24" xfId="0" applyFont="1" applyFill="1" applyBorder="1" applyAlignment="1" applyProtection="1">
      <alignment horizontal="center" vertical="top"/>
      <protection/>
    </xf>
    <xf numFmtId="4" fontId="0" fillId="24" borderId="24" xfId="0" applyNumberFormat="1" applyFont="1" applyFill="1" applyBorder="1" applyAlignment="1" applyProtection="1">
      <alignment horizontal="right"/>
      <protection locked="0"/>
    </xf>
    <xf numFmtId="4" fontId="29" fillId="0" borderId="0" xfId="0" applyNumberFormat="1" applyFont="1" applyAlignment="1">
      <alignment/>
    </xf>
    <xf numFmtId="0" fontId="28" fillId="24" borderId="0" xfId="0" applyFont="1" applyFill="1" applyAlignment="1">
      <alignment/>
    </xf>
    <xf numFmtId="0" fontId="29" fillId="26" borderId="0" xfId="0" applyFont="1" applyFill="1" applyAlignment="1">
      <alignment/>
    </xf>
    <xf numFmtId="0" fontId="3" fillId="22" borderId="66" xfId="0" applyFont="1" applyFill="1" applyBorder="1" applyAlignment="1" applyProtection="1">
      <alignment horizontal="center" textRotation="255"/>
      <protection/>
    </xf>
    <xf numFmtId="0" fontId="30" fillId="0" borderId="14" xfId="0" applyFont="1" applyBorder="1" applyAlignment="1">
      <alignment horizontal="center" textRotation="255"/>
    </xf>
    <xf numFmtId="49" fontId="2" fillId="23" borderId="56" xfId="0" applyNumberFormat="1" applyFont="1" applyFill="1" applyBorder="1" applyAlignment="1" applyProtection="1">
      <alignment horizontal="center"/>
      <protection locked="0"/>
    </xf>
    <xf numFmtId="49" fontId="2" fillId="23" borderId="54" xfId="0" applyNumberFormat="1" applyFont="1" applyFill="1" applyBorder="1" applyAlignment="1" applyProtection="1">
      <alignment horizontal="center"/>
      <protection locked="0"/>
    </xf>
    <xf numFmtId="49" fontId="2" fillId="23" borderId="65" xfId="0" applyNumberFormat="1" applyFont="1" applyFill="1" applyBorder="1" applyAlignment="1" applyProtection="1">
      <alignment horizontal="center"/>
      <protection locked="0"/>
    </xf>
    <xf numFmtId="49" fontId="2" fillId="23" borderId="17" xfId="0" applyNumberFormat="1" applyFont="1" applyFill="1" applyBorder="1" applyAlignment="1" applyProtection="1">
      <alignment horizontal="center"/>
      <protection locked="0"/>
    </xf>
    <xf numFmtId="49" fontId="2" fillId="23" borderId="67" xfId="0" applyNumberFormat="1" applyFont="1" applyFill="1" applyBorder="1" applyAlignment="1" applyProtection="1">
      <alignment horizontal="center"/>
      <protection locked="0"/>
    </xf>
    <xf numFmtId="49" fontId="2" fillId="23" borderId="68" xfId="0" applyNumberFormat="1" applyFont="1" applyFill="1" applyBorder="1" applyAlignment="1" applyProtection="1">
      <alignment horizontal="center"/>
      <protection locked="0"/>
    </xf>
    <xf numFmtId="49" fontId="2" fillId="23" borderId="40" xfId="0" applyNumberFormat="1" applyFont="1" applyFill="1" applyBorder="1" applyAlignment="1" applyProtection="1">
      <alignment horizontal="center"/>
      <protection locked="0"/>
    </xf>
    <xf numFmtId="49" fontId="2" fillId="23" borderId="69" xfId="0" applyNumberFormat="1" applyFont="1" applyFill="1" applyBorder="1" applyAlignment="1" applyProtection="1">
      <alignment horizontal="center"/>
      <protection locked="0"/>
    </xf>
    <xf numFmtId="49" fontId="2" fillId="23" borderId="70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24" fillId="25" borderId="57" xfId="0" applyFont="1" applyFill="1" applyBorder="1" applyAlignment="1">
      <alignment horizontal="center"/>
    </xf>
    <xf numFmtId="0" fontId="24" fillId="25" borderId="58" xfId="0" applyFont="1" applyFill="1" applyBorder="1" applyAlignment="1">
      <alignment horizontal="center"/>
    </xf>
    <xf numFmtId="0" fontId="25" fillId="25" borderId="71" xfId="0" applyFont="1" applyFill="1" applyBorder="1" applyAlignment="1">
      <alignment horizontal="center"/>
    </xf>
    <xf numFmtId="0" fontId="25" fillId="25" borderId="70" xfId="0" applyFont="1" applyFill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16" borderId="41" xfId="0" applyFont="1" applyFill="1" applyBorder="1" applyAlignment="1">
      <alignment horizontal="center"/>
    </xf>
    <xf numFmtId="0" fontId="26" fillId="16" borderId="22" xfId="0" applyFont="1" applyFill="1" applyBorder="1" applyAlignment="1">
      <alignment horizontal="center"/>
    </xf>
    <xf numFmtId="0" fontId="24" fillId="25" borderId="75" xfId="0" applyFont="1" applyFill="1" applyBorder="1" applyAlignment="1">
      <alignment horizontal="center"/>
    </xf>
    <xf numFmtId="0" fontId="24" fillId="25" borderId="65" xfId="0" applyFont="1" applyFill="1" applyBorder="1" applyAlignment="1">
      <alignment horizontal="center"/>
    </xf>
    <xf numFmtId="0" fontId="24" fillId="25" borderId="5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Zeros="0" view="pageBreakPreview" zoomScale="110" zoomScaleSheetLayoutView="110" zoomScalePageLayoutView="0" workbookViewId="0" topLeftCell="A19">
      <selection activeCell="E10" sqref="E10:E18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21" customHeight="1" thickBot="1">
      <c r="A1" s="174" t="s">
        <v>14</v>
      </c>
      <c r="B1" s="175"/>
      <c r="C1" s="175"/>
      <c r="D1" s="175"/>
      <c r="E1" s="175"/>
      <c r="F1" s="175"/>
      <c r="G1" s="176"/>
    </row>
    <row r="2" spans="1:7" ht="13.5" customHeight="1">
      <c r="A2" s="101" t="s">
        <v>25</v>
      </c>
      <c r="B2" s="102" t="s">
        <v>31</v>
      </c>
      <c r="C2" s="103"/>
      <c r="D2" s="165" t="s">
        <v>65</v>
      </c>
      <c r="E2" s="166"/>
      <c r="F2" s="166"/>
      <c r="G2" s="167"/>
    </row>
    <row r="3" spans="1:7" ht="13.5" customHeight="1">
      <c r="A3" s="127" t="s">
        <v>32</v>
      </c>
      <c r="B3" s="128" t="s">
        <v>34</v>
      </c>
      <c r="C3" s="136"/>
      <c r="D3" s="168"/>
      <c r="E3" s="169"/>
      <c r="F3" s="169"/>
      <c r="G3" s="170"/>
    </row>
    <row r="4" spans="1:7" ht="15.75" customHeight="1" thickBot="1">
      <c r="A4" s="22" t="s">
        <v>33</v>
      </c>
      <c r="B4" s="23" t="s">
        <v>35</v>
      </c>
      <c r="C4" s="24"/>
      <c r="D4" s="171"/>
      <c r="E4" s="172"/>
      <c r="F4" s="172"/>
      <c r="G4" s="173"/>
    </row>
    <row r="5" spans="1:7" ht="17.25" customHeight="1">
      <c r="A5" s="2" t="s">
        <v>16</v>
      </c>
      <c r="B5" s="3" t="s">
        <v>17</v>
      </c>
      <c r="C5" s="163" t="s">
        <v>18</v>
      </c>
      <c r="D5" s="152" t="s">
        <v>19</v>
      </c>
      <c r="E5" s="153" t="s">
        <v>20</v>
      </c>
      <c r="F5" s="154"/>
      <c r="G5" s="155"/>
    </row>
    <row r="6" spans="1:7" ht="30" customHeight="1" thickBot="1">
      <c r="A6" s="4"/>
      <c r="B6" s="5"/>
      <c r="C6" s="164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117">
        <v>1</v>
      </c>
      <c r="B8" s="117" t="s">
        <v>36</v>
      </c>
      <c r="C8" s="118"/>
      <c r="D8" s="118"/>
      <c r="E8" s="118"/>
      <c r="F8" s="119"/>
      <c r="G8" s="121">
        <f>SUM(F9:F19)</f>
        <v>0</v>
      </c>
      <c r="J8" s="21"/>
    </row>
    <row r="9" spans="1:7" ht="12.75">
      <c r="A9" s="139"/>
      <c r="B9" s="140"/>
      <c r="C9" s="141"/>
      <c r="D9" s="142"/>
      <c r="E9" s="142"/>
      <c r="F9" s="143"/>
      <c r="G9" s="69"/>
    </row>
    <row r="10" spans="1:9" ht="51">
      <c r="A10" s="63"/>
      <c r="B10" s="123" t="s">
        <v>41</v>
      </c>
      <c r="C10" s="12" t="s">
        <v>37</v>
      </c>
      <c r="D10" s="13"/>
      <c r="E10" s="13">
        <v>35.65</v>
      </c>
      <c r="F10" s="13">
        <f>D10*E10</f>
        <v>0</v>
      </c>
      <c r="G10" s="71"/>
      <c r="I10" s="137"/>
    </row>
    <row r="11" spans="1:9" ht="12.75">
      <c r="A11" s="63"/>
      <c r="B11" s="123" t="s">
        <v>38</v>
      </c>
      <c r="C11" s="12" t="s">
        <v>39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23" t="s">
        <v>40</v>
      </c>
      <c r="C12" s="12" t="s">
        <v>39</v>
      </c>
      <c r="D12" s="13"/>
      <c r="E12" s="13">
        <v>348.81</v>
      </c>
      <c r="F12" s="13">
        <f t="shared" si="0"/>
        <v>0</v>
      </c>
      <c r="G12" s="71"/>
      <c r="I12" s="138"/>
    </row>
    <row r="13" spans="1:16" ht="28.5" customHeight="1">
      <c r="A13" s="63"/>
      <c r="B13" s="123" t="s">
        <v>42</v>
      </c>
      <c r="C13" s="12" t="s">
        <v>37</v>
      </c>
      <c r="D13" s="13"/>
      <c r="E13" s="13">
        <v>24.41</v>
      </c>
      <c r="F13" s="13">
        <f t="shared" si="0"/>
        <v>0</v>
      </c>
      <c r="G13" s="71"/>
      <c r="I13" s="138"/>
      <c r="P13" s="137"/>
    </row>
    <row r="14" spans="1:16" ht="25.5">
      <c r="A14" s="63"/>
      <c r="B14" s="123" t="s">
        <v>43</v>
      </c>
      <c r="C14" s="12" t="s">
        <v>37</v>
      </c>
      <c r="D14" s="13"/>
      <c r="E14" s="13">
        <v>190.37</v>
      </c>
      <c r="F14" s="13">
        <f t="shared" si="0"/>
        <v>0</v>
      </c>
      <c r="G14" s="71"/>
      <c r="I14" s="138"/>
      <c r="P14"/>
    </row>
    <row r="15" spans="1:16" ht="12.75">
      <c r="A15" s="63"/>
      <c r="B15" s="123" t="s">
        <v>44</v>
      </c>
      <c r="C15" s="12" t="s">
        <v>37</v>
      </c>
      <c r="D15" s="13"/>
      <c r="E15" s="13">
        <v>15.09</v>
      </c>
      <c r="F15" s="13">
        <f t="shared" si="0"/>
        <v>0</v>
      </c>
      <c r="G15" s="71"/>
      <c r="I15" s="138"/>
      <c r="P15" s="138"/>
    </row>
    <row r="16" spans="1:16" ht="25.5">
      <c r="A16" s="63"/>
      <c r="B16" s="123" t="s">
        <v>46</v>
      </c>
      <c r="C16" s="12" t="s">
        <v>18</v>
      </c>
      <c r="D16" s="13"/>
      <c r="E16" s="13">
        <v>28.9</v>
      </c>
      <c r="F16" s="13">
        <f t="shared" si="0"/>
        <v>0</v>
      </c>
      <c r="G16" s="71"/>
      <c r="I16" s="138"/>
      <c r="P16" s="138"/>
    </row>
    <row r="17" spans="1:16" ht="30" customHeight="1">
      <c r="A17" s="60"/>
      <c r="B17" s="123" t="s">
        <v>45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38"/>
      <c r="P17" s="138"/>
    </row>
    <row r="18" spans="1:16" ht="25.5">
      <c r="A18" s="61"/>
      <c r="B18" s="124" t="s">
        <v>48</v>
      </c>
      <c r="C18" s="12" t="s">
        <v>47</v>
      </c>
      <c r="D18" s="51"/>
      <c r="E18" s="51">
        <v>28.5</v>
      </c>
      <c r="F18" s="14">
        <f t="shared" si="0"/>
        <v>0</v>
      </c>
      <c r="G18" s="71"/>
      <c r="I18" s="138"/>
      <c r="P18" s="138"/>
    </row>
    <row r="19" spans="1:16" ht="13.5" thickBot="1">
      <c r="A19" s="144"/>
      <c r="B19" s="145"/>
      <c r="C19" s="146"/>
      <c r="D19" s="147"/>
      <c r="E19" s="147"/>
      <c r="F19" s="148">
        <f>IF($D19=0,0,ROUND($D19*$E19,2))</f>
        <v>0</v>
      </c>
      <c r="G19" s="72"/>
      <c r="I19"/>
      <c r="P19" s="138"/>
    </row>
    <row r="20" spans="1:16" ht="13.5" thickBot="1">
      <c r="A20" s="150">
        <v>2</v>
      </c>
      <c r="B20" s="125" t="s">
        <v>49</v>
      </c>
      <c r="C20" s="118"/>
      <c r="D20" s="118"/>
      <c r="E20" s="118"/>
      <c r="F20" s="119"/>
      <c r="G20" s="121">
        <f>SUM(F21:F29)</f>
        <v>2272.86</v>
      </c>
      <c r="I20"/>
      <c r="P20" s="138"/>
    </row>
    <row r="21" spans="1:16" ht="12.75">
      <c r="A21" s="63"/>
      <c r="B21" s="46"/>
      <c r="C21" s="15"/>
      <c r="D21" s="16"/>
      <c r="E21" s="16"/>
      <c r="F21" s="17"/>
      <c r="G21" s="70"/>
      <c r="I21" s="138"/>
      <c r="P21"/>
    </row>
    <row r="22" spans="1:16" ht="25.5">
      <c r="A22" s="63"/>
      <c r="B22" s="123" t="s">
        <v>53</v>
      </c>
      <c r="C22" s="12" t="s">
        <v>18</v>
      </c>
      <c r="D22" s="51">
        <v>8</v>
      </c>
      <c r="E22" s="51">
        <v>91.42</v>
      </c>
      <c r="F22" s="14">
        <f>D22*E22</f>
        <v>731.36</v>
      </c>
      <c r="G22" s="70"/>
      <c r="I22" s="138"/>
      <c r="P22"/>
    </row>
    <row r="23" spans="1:16" ht="12.75">
      <c r="A23" s="63"/>
      <c r="B23" s="149"/>
      <c r="C23" s="15"/>
      <c r="D23" s="51"/>
      <c r="E23" s="51"/>
      <c r="F23" s="51"/>
      <c r="G23" s="70"/>
      <c r="I23" s="138"/>
      <c r="P23"/>
    </row>
    <row r="24" spans="1:16" ht="12.75">
      <c r="A24" s="63"/>
      <c r="B24" s="149"/>
      <c r="C24" s="15"/>
      <c r="D24" s="51"/>
      <c r="E24" s="51"/>
      <c r="F24" s="51"/>
      <c r="G24" s="70"/>
      <c r="I24" s="138"/>
      <c r="P24"/>
    </row>
    <row r="25" spans="1:16" ht="14.25" customHeight="1" thickBot="1">
      <c r="A25" s="60"/>
      <c r="B25" s="49"/>
      <c r="C25" s="12"/>
      <c r="D25" s="13"/>
      <c r="E25" s="13"/>
      <c r="F25" s="14"/>
      <c r="G25" s="70"/>
      <c r="I25" s="138"/>
      <c r="P25" s="138"/>
    </row>
    <row r="26" spans="1:16" ht="14.25" customHeight="1" thickBot="1">
      <c r="A26" s="150">
        <v>3</v>
      </c>
      <c r="B26" s="125" t="s">
        <v>50</v>
      </c>
      <c r="C26" s="118"/>
      <c r="D26" s="118"/>
      <c r="E26" s="118"/>
      <c r="F26" s="119"/>
      <c r="G26" s="121">
        <f>SUM(F27:F38)</f>
        <v>2173.25</v>
      </c>
      <c r="I26" s="138"/>
      <c r="K26" s="115"/>
      <c r="P26" s="138"/>
    </row>
    <row r="27" spans="1:16" ht="12.75">
      <c r="A27" s="63"/>
      <c r="B27" s="47"/>
      <c r="C27" s="15"/>
      <c r="D27" s="16"/>
      <c r="E27" s="16"/>
      <c r="F27" s="17"/>
      <c r="G27" s="70"/>
      <c r="I27" s="138"/>
      <c r="P27" s="138"/>
    </row>
    <row r="28" spans="1:16" ht="53.25" customHeight="1">
      <c r="A28" s="63"/>
      <c r="B28" s="123" t="s">
        <v>52</v>
      </c>
      <c r="C28" s="12" t="s">
        <v>18</v>
      </c>
      <c r="D28" s="51">
        <v>19</v>
      </c>
      <c r="E28" s="51">
        <v>48.5</v>
      </c>
      <c r="F28" s="14">
        <f>D28*E28</f>
        <v>921.5</v>
      </c>
      <c r="G28" s="70"/>
      <c r="I28" s="138"/>
      <c r="P28" s="138"/>
    </row>
    <row r="29" spans="1:16" ht="25.5">
      <c r="A29" s="116"/>
      <c r="B29" s="123" t="s">
        <v>55</v>
      </c>
      <c r="C29" s="15" t="s">
        <v>54</v>
      </c>
      <c r="D29" s="16">
        <v>2</v>
      </c>
      <c r="E29" s="16">
        <v>310</v>
      </c>
      <c r="F29" s="14">
        <f>D29*E29</f>
        <v>620</v>
      </c>
      <c r="G29" s="70"/>
      <c r="I29" s="138"/>
      <c r="P29" s="138"/>
    </row>
    <row r="30" spans="1:16" ht="25.5">
      <c r="A30" s="156"/>
      <c r="B30" s="157" t="s">
        <v>70</v>
      </c>
      <c r="C30" s="158" t="s">
        <v>18</v>
      </c>
      <c r="D30" s="159">
        <v>3</v>
      </c>
      <c r="E30" s="159">
        <v>35</v>
      </c>
      <c r="F30" s="14">
        <f>D30*E30</f>
        <v>105</v>
      </c>
      <c r="G30" s="70"/>
      <c r="I30" s="138"/>
      <c r="P30" s="138"/>
    </row>
    <row r="31" spans="1:16" ht="25.5">
      <c r="A31" s="156"/>
      <c r="B31" s="157" t="s">
        <v>69</v>
      </c>
      <c r="C31" s="158" t="s">
        <v>18</v>
      </c>
      <c r="D31" s="159">
        <v>3</v>
      </c>
      <c r="E31" s="159">
        <v>150</v>
      </c>
      <c r="F31" s="14">
        <f>D31*E31</f>
        <v>450</v>
      </c>
      <c r="G31" s="70"/>
      <c r="I31" s="138"/>
      <c r="P31" s="138"/>
    </row>
    <row r="32" spans="1:16" ht="13.5" thickBot="1">
      <c r="A32" s="62"/>
      <c r="B32" s="114"/>
      <c r="C32" s="43"/>
      <c r="D32" s="44"/>
      <c r="E32" s="44"/>
      <c r="F32" s="45"/>
      <c r="G32" s="70"/>
      <c r="I32" s="138"/>
      <c r="P32" s="138"/>
    </row>
    <row r="33" spans="1:16" ht="13.5" thickBot="1">
      <c r="A33" s="120">
        <v>4</v>
      </c>
      <c r="B33" s="125" t="s">
        <v>51</v>
      </c>
      <c r="C33" s="118"/>
      <c r="D33" s="118"/>
      <c r="E33" s="118"/>
      <c r="F33" s="119"/>
      <c r="G33" s="121">
        <f>SUM(F34:F42)</f>
        <v>124.75</v>
      </c>
      <c r="P33" s="138"/>
    </row>
    <row r="34" spans="1:16" ht="12.75">
      <c r="A34" s="126"/>
      <c r="B34" s="114" t="s">
        <v>57</v>
      </c>
      <c r="C34" s="43" t="s">
        <v>37</v>
      </c>
      <c r="D34" s="44">
        <v>2.46</v>
      </c>
      <c r="E34" s="44">
        <v>12.5</v>
      </c>
      <c r="F34" s="14">
        <f aca="true" t="shared" si="1" ref="F34:F42">D34*E34</f>
        <v>30.75</v>
      </c>
      <c r="G34" s="70"/>
      <c r="P34"/>
    </row>
    <row r="35" spans="1:16" ht="12.75">
      <c r="A35" s="126"/>
      <c r="B35" s="114" t="s">
        <v>58</v>
      </c>
      <c r="C35" s="43" t="s">
        <v>37</v>
      </c>
      <c r="D35" s="44">
        <v>0.86</v>
      </c>
      <c r="E35" s="44">
        <v>12.5</v>
      </c>
      <c r="F35" s="14">
        <f t="shared" si="1"/>
        <v>10.75</v>
      </c>
      <c r="G35" s="70"/>
      <c r="P35"/>
    </row>
    <row r="36" spans="1:16" ht="12.75">
      <c r="A36" s="126"/>
      <c r="B36" s="114" t="s">
        <v>56</v>
      </c>
      <c r="C36" s="43" t="s">
        <v>37</v>
      </c>
      <c r="D36" s="44">
        <v>1.62</v>
      </c>
      <c r="E36" s="44">
        <v>12.5</v>
      </c>
      <c r="F36" s="14">
        <f t="shared" si="1"/>
        <v>20.25</v>
      </c>
      <c r="G36" s="70"/>
      <c r="P36"/>
    </row>
    <row r="37" spans="1:16" ht="12.75">
      <c r="A37" s="126"/>
      <c r="B37" s="114" t="s">
        <v>59</v>
      </c>
      <c r="C37" s="43" t="s">
        <v>37</v>
      </c>
      <c r="D37" s="44">
        <v>0.6</v>
      </c>
      <c r="E37" s="44">
        <v>12.5</v>
      </c>
      <c r="F37" s="14">
        <f t="shared" si="1"/>
        <v>7.5</v>
      </c>
      <c r="G37" s="70"/>
      <c r="P37"/>
    </row>
    <row r="38" spans="1:7" ht="12.75">
      <c r="A38" s="126"/>
      <c r="B38" s="114" t="s">
        <v>60</v>
      </c>
      <c r="C38" s="43" t="s">
        <v>37</v>
      </c>
      <c r="D38" s="44">
        <v>0.6</v>
      </c>
      <c r="E38" s="44">
        <v>12.5</v>
      </c>
      <c r="F38" s="14">
        <f t="shared" si="1"/>
        <v>7.5</v>
      </c>
      <c r="G38" s="70"/>
    </row>
    <row r="39" spans="1:7" ht="12.75">
      <c r="A39" s="126"/>
      <c r="B39" s="114" t="s">
        <v>61</v>
      </c>
      <c r="C39" s="43" t="s">
        <v>37</v>
      </c>
      <c r="D39" s="44"/>
      <c r="E39" s="44"/>
      <c r="F39" s="14">
        <f t="shared" si="1"/>
        <v>0</v>
      </c>
      <c r="G39" s="70"/>
    </row>
    <row r="40" spans="1:7" ht="12.75">
      <c r="A40" s="126"/>
      <c r="B40" s="114" t="s">
        <v>62</v>
      </c>
      <c r="C40" s="43" t="s">
        <v>37</v>
      </c>
      <c r="D40" s="44">
        <v>1.6</v>
      </c>
      <c r="E40" s="44">
        <v>12.5</v>
      </c>
      <c r="F40" s="14">
        <f t="shared" si="1"/>
        <v>20</v>
      </c>
      <c r="G40" s="70"/>
    </row>
    <row r="41" spans="1:7" ht="25.5">
      <c r="A41" s="126"/>
      <c r="B41" s="114" t="s">
        <v>63</v>
      </c>
      <c r="C41" s="43" t="s">
        <v>37</v>
      </c>
      <c r="D41" s="44">
        <v>1.12</v>
      </c>
      <c r="E41" s="44">
        <v>12.5</v>
      </c>
      <c r="F41" s="14">
        <f t="shared" si="1"/>
        <v>14.000000000000002</v>
      </c>
      <c r="G41" s="70"/>
    </row>
    <row r="42" spans="1:7" ht="25.5">
      <c r="A42" s="126"/>
      <c r="B42" s="114" t="s">
        <v>64</v>
      </c>
      <c r="C42" s="43" t="s">
        <v>37</v>
      </c>
      <c r="D42" s="44">
        <v>1.12</v>
      </c>
      <c r="E42" s="44">
        <v>12.5</v>
      </c>
      <c r="F42" s="14">
        <f t="shared" si="1"/>
        <v>14.000000000000002</v>
      </c>
      <c r="G42" s="70"/>
    </row>
    <row r="43" spans="1:7" ht="12.75">
      <c r="A43" s="62"/>
      <c r="B43" s="114"/>
      <c r="C43" s="43"/>
      <c r="D43" s="44"/>
      <c r="E43" s="44"/>
      <c r="F43" s="45"/>
      <c r="G43" s="70"/>
    </row>
    <row r="44" spans="1:7" ht="13.5" thickBot="1">
      <c r="A44" s="64"/>
      <c r="B44" s="52"/>
      <c r="C44" s="53"/>
      <c r="D44" s="54"/>
      <c r="E44" s="54"/>
      <c r="F44" s="55"/>
      <c r="G44" s="73"/>
    </row>
    <row r="45" spans="1:7" ht="13.5" thickBot="1">
      <c r="A45" s="56"/>
      <c r="B45" s="57"/>
      <c r="C45" s="18"/>
      <c r="D45" s="19"/>
      <c r="E45" s="58" t="s">
        <v>15</v>
      </c>
      <c r="F45" s="59"/>
      <c r="G45" s="48">
        <f>G8+G20+G26+G33</f>
        <v>4570.860000000001</v>
      </c>
    </row>
    <row r="47" ht="12.75">
      <c r="F47" s="21"/>
    </row>
    <row r="49" ht="12.75">
      <c r="J49" s="21"/>
    </row>
    <row r="51" ht="12.75">
      <c r="F51" s="21"/>
    </row>
    <row r="52" spans="2:6" ht="12.75">
      <c r="B52" s="151"/>
      <c r="F52" s="21"/>
    </row>
    <row r="53" spans="2:6" ht="12.75">
      <c r="B53" s="151"/>
      <c r="F53" s="21"/>
    </row>
    <row r="54" spans="5:6" ht="12.75">
      <c r="E54" s="21"/>
      <c r="F54" s="21"/>
    </row>
    <row r="55" ht="12.75">
      <c r="E55" s="21"/>
    </row>
    <row r="57" spans="2:5" ht="12.75">
      <c r="B57" s="21">
        <f>SUM(D34:D43)</f>
        <v>9.98</v>
      </c>
      <c r="E57" s="21"/>
    </row>
    <row r="58" spans="4:6" ht="12.75">
      <c r="D58" s="21"/>
      <c r="F58" s="21"/>
    </row>
  </sheetData>
  <sheetProtection/>
  <autoFilter ref="A7:G28"/>
  <mergeCells count="5">
    <mergeCell ref="C5:C6"/>
    <mergeCell ref="D2:G2"/>
    <mergeCell ref="D3:G3"/>
    <mergeCell ref="D4:G4"/>
    <mergeCell ref="A1:G1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120" zoomScaleSheetLayoutView="120" zoomScalePageLayoutView="0" workbookViewId="0" topLeftCell="A1">
      <selection activeCell="K3" sqref="K3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3" width="13.28125" style="0" customWidth="1"/>
    <col min="4" max="4" width="7.140625" style="0" customWidth="1"/>
    <col min="5" max="5" width="7.8515625" style="0" customWidth="1"/>
    <col min="6" max="6" width="6.8515625" style="38" bestFit="1" customWidth="1"/>
    <col min="7" max="7" width="8.140625" style="0" bestFit="1" customWidth="1"/>
    <col min="8" max="8" width="6.8515625" style="0" bestFit="1" customWidth="1"/>
    <col min="9" max="9" width="8.140625" style="0" bestFit="1" customWidth="1"/>
    <col min="10" max="10" width="6.57421875" style="0" customWidth="1"/>
    <col min="11" max="11" width="8.421875" style="0" bestFit="1" customWidth="1"/>
    <col min="12" max="12" width="6.28125" style="0" customWidth="1"/>
    <col min="13" max="13" width="8.140625" style="0" bestFit="1" customWidth="1"/>
    <col min="14" max="14" width="6.28125" style="0" bestFit="1" customWidth="1"/>
    <col min="15" max="15" width="10.140625" style="0" bestFit="1" customWidth="1"/>
  </cols>
  <sheetData>
    <row r="1" spans="1:14" ht="18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2" spans="1:14" ht="12.75">
      <c r="A2" s="129"/>
      <c r="B2" s="130" t="str">
        <f>RESUMO!A2</f>
        <v>Município:</v>
      </c>
      <c r="C2" s="130" t="str">
        <f>RESUMO!B2</f>
        <v>DOIS VIZINHOS - PR</v>
      </c>
      <c r="D2" s="130"/>
      <c r="E2" s="130"/>
      <c r="F2" s="130"/>
      <c r="G2" s="130"/>
      <c r="H2" s="130"/>
      <c r="I2" s="130"/>
      <c r="J2" s="130"/>
      <c r="K2" s="177" t="s">
        <v>87</v>
      </c>
      <c r="L2" s="177"/>
      <c r="M2" s="177"/>
      <c r="N2" s="178"/>
    </row>
    <row r="3" spans="1:14" ht="12.75">
      <c r="A3" s="129"/>
      <c r="B3" s="130" t="str">
        <f>RESUMO!A3</f>
        <v>Projeto:</v>
      </c>
      <c r="C3" s="130" t="str">
        <f>RESUMO!B3</f>
        <v>PREVENÇÃO DE INCENDIO 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6.5" customHeight="1" thickBot="1">
      <c r="A4" s="132"/>
      <c r="B4" s="133" t="str">
        <f>RESUMO!A4</f>
        <v>Local:</v>
      </c>
      <c r="C4" s="133" t="str">
        <f>RESUMO!B4</f>
        <v>PARQUE DE EXPOSIÇOES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 ht="12" customHeight="1">
      <c r="A5" s="130"/>
      <c r="B5" s="130"/>
      <c r="C5" s="130"/>
      <c r="D5" s="130"/>
      <c r="E5" s="130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2.75" customHeight="1" thickBot="1">
      <c r="A6" s="130"/>
      <c r="B6" s="130"/>
      <c r="C6" s="130"/>
      <c r="D6" s="130"/>
      <c r="E6" s="130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2.75">
      <c r="A7" s="190" t="s">
        <v>1</v>
      </c>
      <c r="B7" s="191"/>
      <c r="C7" s="179" t="s">
        <v>2</v>
      </c>
      <c r="D7" s="192"/>
      <c r="E7" s="179" t="s">
        <v>3</v>
      </c>
      <c r="F7" s="180"/>
      <c r="G7" s="179" t="s">
        <v>4</v>
      </c>
      <c r="H7" s="180"/>
      <c r="I7" s="179" t="s">
        <v>5</v>
      </c>
      <c r="J7" s="180"/>
      <c r="K7" s="179" t="s">
        <v>6</v>
      </c>
      <c r="L7" s="180"/>
      <c r="M7" s="179" t="s">
        <v>7</v>
      </c>
      <c r="N7" s="180"/>
    </row>
    <row r="8" spans="1:14" ht="13.5" thickBot="1">
      <c r="A8" s="181" t="s">
        <v>8</v>
      </c>
      <c r="B8" s="182"/>
      <c r="C8" s="78" t="s">
        <v>9</v>
      </c>
      <c r="D8" s="79" t="s">
        <v>10</v>
      </c>
      <c r="E8" s="78" t="s">
        <v>9</v>
      </c>
      <c r="F8" s="80" t="s">
        <v>10</v>
      </c>
      <c r="G8" s="78" t="s">
        <v>9</v>
      </c>
      <c r="H8" s="81" t="s">
        <v>10</v>
      </c>
      <c r="I8" s="78" t="s">
        <v>9</v>
      </c>
      <c r="J8" s="82" t="s">
        <v>10</v>
      </c>
      <c r="K8" s="78" t="s">
        <v>9</v>
      </c>
      <c r="L8" s="80" t="s">
        <v>10</v>
      </c>
      <c r="M8" s="78" t="s">
        <v>9</v>
      </c>
      <c r="N8" s="81" t="s">
        <v>10</v>
      </c>
    </row>
    <row r="9" spans="1:15" s="31" customFormat="1" ht="15" customHeight="1">
      <c r="A9" s="83" t="s">
        <v>26</v>
      </c>
      <c r="B9" s="84" t="str">
        <f>RESUMO!B8</f>
        <v>CENTRAL DE GLP</v>
      </c>
      <c r="C9" s="85">
        <f>RESUMO!G8</f>
        <v>7948.07</v>
      </c>
      <c r="D9" s="86">
        <f>C9/$C$15</f>
        <v>1</v>
      </c>
      <c r="E9" s="87">
        <f>F9*C9</f>
        <v>7948.07</v>
      </c>
      <c r="F9" s="88">
        <v>1</v>
      </c>
      <c r="G9" s="87">
        <v>0</v>
      </c>
      <c r="H9" s="88">
        <v>0</v>
      </c>
      <c r="I9" s="87">
        <v>0</v>
      </c>
      <c r="J9" s="88">
        <v>0</v>
      </c>
      <c r="K9" s="87"/>
      <c r="L9" s="88">
        <v>0</v>
      </c>
      <c r="M9" s="87">
        <v>0</v>
      </c>
      <c r="N9" s="88">
        <v>0</v>
      </c>
      <c r="O9" s="77"/>
    </row>
    <row r="10" spans="1:15" s="31" customFormat="1" ht="15" customHeight="1">
      <c r="A10" s="89" t="s">
        <v>27</v>
      </c>
      <c r="B10" s="90">
        <v>0</v>
      </c>
      <c r="C10" s="91">
        <v>0</v>
      </c>
      <c r="D10" s="92">
        <f>C10/$C$15</f>
        <v>0</v>
      </c>
      <c r="E10" s="93">
        <f>F10*C10</f>
        <v>0</v>
      </c>
      <c r="F10" s="94">
        <v>1</v>
      </c>
      <c r="G10" s="93">
        <f>H10*C10</f>
        <v>0</v>
      </c>
      <c r="H10" s="94">
        <v>0</v>
      </c>
      <c r="I10" s="93">
        <f>J10*C10</f>
        <v>0</v>
      </c>
      <c r="J10" s="94">
        <v>0</v>
      </c>
      <c r="K10" s="93"/>
      <c r="L10" s="94">
        <v>0</v>
      </c>
      <c r="M10" s="93">
        <v>0</v>
      </c>
      <c r="N10" s="94">
        <f>L10</f>
        <v>0</v>
      </c>
      <c r="O10" s="77"/>
    </row>
    <row r="11" spans="1:15" s="31" customFormat="1" ht="15" customHeight="1">
      <c r="A11" s="89" t="s">
        <v>28</v>
      </c>
      <c r="B11" s="90">
        <v>0</v>
      </c>
      <c r="C11" s="91">
        <v>0</v>
      </c>
      <c r="D11" s="92">
        <f>C11/$C$15</f>
        <v>0</v>
      </c>
      <c r="E11" s="93">
        <f>F11*C11</f>
        <v>0</v>
      </c>
      <c r="F11" s="94">
        <v>1</v>
      </c>
      <c r="G11" s="93">
        <f>H11*C11</f>
        <v>0</v>
      </c>
      <c r="H11" s="94">
        <v>0</v>
      </c>
      <c r="I11" s="93">
        <f>J11*C11</f>
        <v>0</v>
      </c>
      <c r="J11" s="94">
        <v>0</v>
      </c>
      <c r="K11" s="93">
        <f>L11*C11</f>
        <v>0</v>
      </c>
      <c r="L11" s="94">
        <v>0</v>
      </c>
      <c r="M11" s="93">
        <f>N11*C11</f>
        <v>0</v>
      </c>
      <c r="N11" s="94">
        <v>0</v>
      </c>
      <c r="O11" s="77"/>
    </row>
    <row r="12" spans="1:15" s="31" customFormat="1" ht="15" customHeight="1" thickBot="1">
      <c r="A12" s="95" t="s">
        <v>29</v>
      </c>
      <c r="B12" s="96">
        <v>0</v>
      </c>
      <c r="C12" s="97">
        <v>0</v>
      </c>
      <c r="D12" s="98">
        <f>C12/$C$15</f>
        <v>0</v>
      </c>
      <c r="E12" s="99">
        <f>F12*C12</f>
        <v>0</v>
      </c>
      <c r="F12" s="100">
        <v>1</v>
      </c>
      <c r="G12" s="99">
        <f>H12*C12</f>
        <v>0</v>
      </c>
      <c r="H12" s="100">
        <v>0</v>
      </c>
      <c r="I12" s="99">
        <f>J12*C12</f>
        <v>0</v>
      </c>
      <c r="J12" s="100">
        <v>0</v>
      </c>
      <c r="K12" s="99"/>
      <c r="L12" s="100" t="e">
        <f>K12/C12</f>
        <v>#DIV/0!</v>
      </c>
      <c r="M12" s="99">
        <v>0</v>
      </c>
      <c r="N12" s="100" t="e">
        <f>M12/C12</f>
        <v>#DIV/0!</v>
      </c>
      <c r="O12" s="77"/>
    </row>
    <row r="13" spans="1:15" s="31" customFormat="1" ht="15" customHeight="1">
      <c r="A13" s="106"/>
      <c r="B13" s="32"/>
      <c r="C13" s="33"/>
      <c r="D13" s="104"/>
      <c r="E13" s="34"/>
      <c r="F13" s="105"/>
      <c r="G13" s="34"/>
      <c r="H13" s="105"/>
      <c r="I13" s="34"/>
      <c r="J13" s="105"/>
      <c r="K13" s="34"/>
      <c r="L13" s="105"/>
      <c r="M13" s="34"/>
      <c r="N13" s="105"/>
      <c r="O13" s="77"/>
    </row>
    <row r="14" spans="1:14" s="31" customFormat="1" ht="14.25" customHeight="1" thickBot="1">
      <c r="A14" s="112" t="s">
        <v>30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12.75">
      <c r="A15" s="186" t="s">
        <v>11</v>
      </c>
      <c r="B15" s="187"/>
      <c r="C15" s="107">
        <f>RESUMO!G21</f>
        <v>7948.07</v>
      </c>
      <c r="D15" s="108">
        <f>SUM(D9:D14)</f>
        <v>1</v>
      </c>
      <c r="E15" s="109">
        <f>SUM(E9:E14)</f>
        <v>7948.07</v>
      </c>
      <c r="F15" s="110">
        <f>E15/C15</f>
        <v>1</v>
      </c>
      <c r="G15" s="109">
        <f>SUM(G9:G12)</f>
        <v>0</v>
      </c>
      <c r="H15" s="110">
        <f>G15/C15</f>
        <v>0</v>
      </c>
      <c r="I15" s="109">
        <f>SUM(I9:I12)</f>
        <v>0</v>
      </c>
      <c r="J15" s="110">
        <f>I15/C15</f>
        <v>0</v>
      </c>
      <c r="K15" s="109">
        <f>SUM(K9:K12)</f>
        <v>0</v>
      </c>
      <c r="L15" s="110">
        <f>K15/C15</f>
        <v>0</v>
      </c>
      <c r="M15" s="109">
        <f>SUM(M9:M12)</f>
        <v>0</v>
      </c>
      <c r="N15" s="110">
        <f>M15/C15</f>
        <v>0</v>
      </c>
    </row>
    <row r="16" spans="1:14" ht="13.5" thickBot="1">
      <c r="A16" s="188" t="s">
        <v>12</v>
      </c>
      <c r="B16" s="189"/>
      <c r="C16" s="35" t="s">
        <v>13</v>
      </c>
      <c r="D16" s="74" t="s">
        <v>13</v>
      </c>
      <c r="E16" s="75">
        <f>E15</f>
        <v>7948.07</v>
      </c>
      <c r="F16" s="36">
        <f>E16/C15</f>
        <v>1</v>
      </c>
      <c r="G16" s="75">
        <f>E16+G15</f>
        <v>7948.07</v>
      </c>
      <c r="H16" s="36">
        <f>G16/C15</f>
        <v>1</v>
      </c>
      <c r="I16" s="75">
        <f>I15+G16</f>
        <v>7948.07</v>
      </c>
      <c r="J16" s="36">
        <f>I16/C15</f>
        <v>1</v>
      </c>
      <c r="K16" s="75">
        <f>K15+I16</f>
        <v>7948.07</v>
      </c>
      <c r="L16" s="36">
        <f>K16/C15</f>
        <v>1</v>
      </c>
      <c r="M16" s="75">
        <f>M15+K16</f>
        <v>7948.07</v>
      </c>
      <c r="N16" s="36">
        <f>M16/C15</f>
        <v>1</v>
      </c>
    </row>
    <row r="17" spans="5:11" ht="12.75">
      <c r="E17" s="37"/>
      <c r="H17" s="39"/>
      <c r="I17" s="39"/>
      <c r="J17" s="40"/>
      <c r="K17" s="41"/>
    </row>
    <row r="18" spans="4:15" ht="12.75">
      <c r="D18" s="42"/>
      <c r="E18" s="111"/>
      <c r="G18" s="111"/>
      <c r="I18" s="111"/>
      <c r="K18" s="111"/>
      <c r="M18" s="111"/>
      <c r="O18" s="111"/>
    </row>
    <row r="19" ht="12.75">
      <c r="F19"/>
    </row>
    <row r="23" spans="3:6" ht="12.75">
      <c r="C23" s="76"/>
      <c r="E23" s="76"/>
      <c r="F23" s="76"/>
    </row>
    <row r="24" spans="3:6" ht="12.75">
      <c r="C24" s="113"/>
      <c r="E24" s="76"/>
      <c r="F24" s="76"/>
    </row>
    <row r="25" spans="3:12" ht="12.75">
      <c r="C25" s="113"/>
      <c r="I25" s="41"/>
      <c r="J25" s="122"/>
      <c r="L25" s="41"/>
    </row>
  </sheetData>
  <sheetProtection/>
  <mergeCells count="12">
    <mergeCell ref="A15:B15"/>
    <mergeCell ref="A16:B16"/>
    <mergeCell ref="A7:B7"/>
    <mergeCell ref="C7:D7"/>
    <mergeCell ref="E7:F7"/>
    <mergeCell ref="G7:H7"/>
    <mergeCell ref="K2:N2"/>
    <mergeCell ref="I7:J7"/>
    <mergeCell ref="A8:B8"/>
    <mergeCell ref="A1:N1"/>
    <mergeCell ref="K7:L7"/>
    <mergeCell ref="M7:N7"/>
  </mergeCells>
  <printOptions horizontalCentered="1"/>
  <pageMargins left="0" right="0.07874015748031496" top="1.771653543307086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101" t="s">
        <v>25</v>
      </c>
      <c r="B2" s="102" t="s">
        <v>31</v>
      </c>
      <c r="C2" s="103"/>
      <c r="D2" s="165" t="s">
        <v>66</v>
      </c>
      <c r="E2" s="166"/>
      <c r="F2" s="166"/>
      <c r="G2" s="167"/>
    </row>
    <row r="3" spans="1:7" ht="13.5" customHeight="1">
      <c r="A3" s="127" t="s">
        <v>32</v>
      </c>
      <c r="B3" s="128" t="s">
        <v>34</v>
      </c>
      <c r="C3" s="136"/>
      <c r="D3" s="168"/>
      <c r="E3" s="169"/>
      <c r="F3" s="169"/>
      <c r="G3" s="170"/>
    </row>
    <row r="4" spans="1:7" ht="15.75" customHeight="1" thickBot="1">
      <c r="A4" s="22" t="s">
        <v>33</v>
      </c>
      <c r="B4" s="23" t="s">
        <v>35</v>
      </c>
      <c r="C4" s="24"/>
      <c r="D4" s="168"/>
      <c r="E4" s="169"/>
      <c r="F4" s="169"/>
      <c r="G4" s="170"/>
    </row>
    <row r="5" spans="1:7" ht="17.25" customHeight="1">
      <c r="A5" s="2" t="s">
        <v>16</v>
      </c>
      <c r="B5" s="3" t="s">
        <v>17</v>
      </c>
      <c r="C5" s="163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64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117">
        <v>1</v>
      </c>
      <c r="B8" s="117" t="s">
        <v>36</v>
      </c>
      <c r="C8" s="118"/>
      <c r="D8" s="118"/>
      <c r="E8" s="118"/>
      <c r="F8" s="119"/>
      <c r="G8" s="121">
        <f>SUM(F9:F19)</f>
        <v>7828.07</v>
      </c>
      <c r="J8" s="21"/>
    </row>
    <row r="9" spans="1:7" ht="12.75">
      <c r="A9" s="139"/>
      <c r="B9" s="140"/>
      <c r="C9" s="141"/>
      <c r="D9" s="142"/>
      <c r="E9" s="142"/>
      <c r="F9" s="143"/>
      <c r="G9" s="69"/>
    </row>
    <row r="10" spans="1:9" ht="51">
      <c r="A10" s="63"/>
      <c r="B10" s="123" t="s">
        <v>41</v>
      </c>
      <c r="C10" s="15" t="s">
        <v>37</v>
      </c>
      <c r="D10" s="13">
        <v>32</v>
      </c>
      <c r="E10" s="13">
        <v>35.65</v>
      </c>
      <c r="F10" s="13">
        <f>D10*E10</f>
        <v>1140.8</v>
      </c>
      <c r="G10" s="71"/>
      <c r="I10" s="137"/>
    </row>
    <row r="11" spans="1:9" ht="12.75">
      <c r="A11" s="63"/>
      <c r="B11" s="123" t="s">
        <v>38</v>
      </c>
      <c r="C11" s="15" t="s">
        <v>39</v>
      </c>
      <c r="D11" s="13">
        <f>D12</f>
        <v>1.5</v>
      </c>
      <c r="E11" s="13">
        <v>456.82</v>
      </c>
      <c r="F11" s="13">
        <f aca="true" t="shared" si="0" ref="F11:F18">D11*E11</f>
        <v>685.23</v>
      </c>
      <c r="G11" s="71"/>
      <c r="I11"/>
    </row>
    <row r="12" spans="1:9" ht="25.5">
      <c r="A12" s="63"/>
      <c r="B12" s="123" t="s">
        <v>40</v>
      </c>
      <c r="C12" s="15" t="s">
        <v>39</v>
      </c>
      <c r="D12" s="13">
        <v>1.5</v>
      </c>
      <c r="E12" s="13">
        <v>348.81</v>
      </c>
      <c r="F12" s="13">
        <f t="shared" si="0"/>
        <v>523.215</v>
      </c>
      <c r="G12" s="71"/>
      <c r="I12" s="138"/>
    </row>
    <row r="13" spans="1:16" ht="28.5" customHeight="1">
      <c r="A13" s="63"/>
      <c r="B13" s="123" t="s">
        <v>42</v>
      </c>
      <c r="C13" s="15" t="s">
        <v>37</v>
      </c>
      <c r="D13" s="13">
        <v>2.5</v>
      </c>
      <c r="E13" s="13">
        <v>24.41</v>
      </c>
      <c r="F13" s="13">
        <f t="shared" si="0"/>
        <v>61.025</v>
      </c>
      <c r="G13" s="71"/>
      <c r="I13" s="138"/>
      <c r="P13" s="137"/>
    </row>
    <row r="14" spans="1:16" ht="25.5">
      <c r="A14" s="63"/>
      <c r="B14" s="123" t="s">
        <v>43</v>
      </c>
      <c r="C14" s="15" t="s">
        <v>37</v>
      </c>
      <c r="D14" s="13">
        <v>6</v>
      </c>
      <c r="E14" s="13">
        <v>190.37</v>
      </c>
      <c r="F14" s="13">
        <f t="shared" si="0"/>
        <v>1142.22</v>
      </c>
      <c r="G14" s="71"/>
      <c r="I14" s="138"/>
      <c r="P14"/>
    </row>
    <row r="15" spans="1:16" ht="12.75">
      <c r="A15" s="63"/>
      <c r="B15" s="123" t="s">
        <v>44</v>
      </c>
      <c r="C15" s="15" t="s">
        <v>37</v>
      </c>
      <c r="D15" s="13">
        <v>32</v>
      </c>
      <c r="E15" s="13">
        <v>15.09</v>
      </c>
      <c r="F15" s="13">
        <f t="shared" si="0"/>
        <v>482.88</v>
      </c>
      <c r="G15" s="71"/>
      <c r="I15" s="138"/>
      <c r="P15" s="138"/>
    </row>
    <row r="16" spans="1:16" ht="25.5">
      <c r="A16" s="63"/>
      <c r="B16" s="123" t="s">
        <v>46</v>
      </c>
      <c r="C16" s="15" t="s">
        <v>18</v>
      </c>
      <c r="D16" s="13">
        <v>18</v>
      </c>
      <c r="E16" s="13">
        <v>28.9</v>
      </c>
      <c r="F16" s="13">
        <f t="shared" si="0"/>
        <v>520.1999999999999</v>
      </c>
      <c r="G16" s="71"/>
      <c r="I16" s="138"/>
      <c r="P16" s="138"/>
    </row>
    <row r="17" spans="1:16" ht="30" customHeight="1">
      <c r="A17" s="60"/>
      <c r="B17" s="123" t="s">
        <v>45</v>
      </c>
      <c r="C17" s="12" t="s">
        <v>18</v>
      </c>
      <c r="D17" s="13">
        <v>1</v>
      </c>
      <c r="E17" s="13">
        <v>850</v>
      </c>
      <c r="F17" s="13">
        <f t="shared" si="0"/>
        <v>850</v>
      </c>
      <c r="G17" s="71"/>
      <c r="I17" s="138"/>
      <c r="P17" s="138"/>
    </row>
    <row r="18" spans="1:16" ht="25.5">
      <c r="A18" s="61"/>
      <c r="B18" s="124" t="s">
        <v>48</v>
      </c>
      <c r="C18" s="50" t="s">
        <v>47</v>
      </c>
      <c r="D18" s="51">
        <v>85</v>
      </c>
      <c r="E18" s="51">
        <v>28.5</v>
      </c>
      <c r="F18" s="14">
        <f t="shared" si="0"/>
        <v>2422.5</v>
      </c>
      <c r="G18" s="71"/>
      <c r="I18" s="138"/>
      <c r="P18" s="138"/>
    </row>
    <row r="19" spans="1:16" ht="13.5" thickBot="1">
      <c r="A19" s="144"/>
      <c r="B19" s="145"/>
      <c r="C19" s="146"/>
      <c r="D19" s="147"/>
      <c r="E19" s="147"/>
      <c r="F19" s="148">
        <f>IF($D19=0,0,ROUND($D19*$E19,2))</f>
        <v>0</v>
      </c>
      <c r="G19" s="72"/>
      <c r="I19"/>
      <c r="P19" s="138"/>
    </row>
    <row r="20" spans="1:16" ht="13.5" thickBot="1">
      <c r="A20" s="150">
        <v>2</v>
      </c>
      <c r="B20" s="125" t="s">
        <v>49</v>
      </c>
      <c r="C20" s="118"/>
      <c r="D20" s="118"/>
      <c r="E20" s="118"/>
      <c r="F20" s="119"/>
      <c r="G20" s="121">
        <f>SUM(F21:F29)</f>
        <v>1427.76</v>
      </c>
      <c r="I20"/>
      <c r="P20" s="138"/>
    </row>
    <row r="21" spans="1:16" ht="12.75">
      <c r="A21" s="63"/>
      <c r="B21" s="46"/>
      <c r="C21" s="15"/>
      <c r="D21" s="16"/>
      <c r="E21" s="16"/>
      <c r="F21" s="17"/>
      <c r="G21" s="70"/>
      <c r="I21" s="138"/>
      <c r="P21"/>
    </row>
    <row r="22" spans="1:16" ht="25.5">
      <c r="A22" s="63"/>
      <c r="B22" s="123" t="s">
        <v>53</v>
      </c>
      <c r="C22" s="12" t="s">
        <v>18</v>
      </c>
      <c r="D22" s="51">
        <v>3</v>
      </c>
      <c r="E22" s="51">
        <v>91.42</v>
      </c>
      <c r="F22" s="14">
        <f>D22*E22</f>
        <v>274.26</v>
      </c>
      <c r="G22" s="70"/>
      <c r="I22" s="138"/>
      <c r="P22"/>
    </row>
    <row r="23" spans="1:16" ht="25.5">
      <c r="A23" s="63"/>
      <c r="B23" s="123" t="s">
        <v>67</v>
      </c>
      <c r="C23" s="12" t="s">
        <v>18</v>
      </c>
      <c r="D23" s="51">
        <v>1</v>
      </c>
      <c r="E23" s="51">
        <v>150</v>
      </c>
      <c r="F23" s="51"/>
      <c r="G23" s="70"/>
      <c r="I23" s="138"/>
      <c r="P23"/>
    </row>
    <row r="24" spans="1:16" ht="12.75">
      <c r="A24" s="63"/>
      <c r="B24" s="149"/>
      <c r="C24" s="15"/>
      <c r="D24" s="51"/>
      <c r="E24" s="51"/>
      <c r="F24" s="51"/>
      <c r="G24" s="70"/>
      <c r="I24" s="138"/>
      <c r="P24"/>
    </row>
    <row r="25" spans="1:16" ht="14.25" customHeight="1" thickBot="1">
      <c r="A25" s="60"/>
      <c r="B25" s="49"/>
      <c r="C25" s="12"/>
      <c r="D25" s="13"/>
      <c r="E25" s="13"/>
      <c r="F25" s="14"/>
      <c r="G25" s="70"/>
      <c r="I25" s="138"/>
      <c r="P25" s="138"/>
    </row>
    <row r="26" spans="1:16" ht="14.25" customHeight="1" thickBot="1">
      <c r="A26" s="150">
        <v>3</v>
      </c>
      <c r="B26" s="125" t="s">
        <v>50</v>
      </c>
      <c r="C26" s="118"/>
      <c r="D26" s="118"/>
      <c r="E26" s="118"/>
      <c r="F26" s="119"/>
      <c r="G26" s="121">
        <f>SUM(F27:F36)</f>
        <v>1153.5</v>
      </c>
      <c r="I26" s="138"/>
      <c r="K26" s="115"/>
      <c r="P26" s="138"/>
    </row>
    <row r="27" spans="1:16" ht="12.75">
      <c r="A27" s="63"/>
      <c r="B27" s="47"/>
      <c r="C27" s="15"/>
      <c r="D27" s="16"/>
      <c r="E27" s="16"/>
      <c r="F27" s="17"/>
      <c r="G27" s="70"/>
      <c r="I27" s="138"/>
      <c r="P27" s="138"/>
    </row>
    <row r="28" spans="1:16" ht="53.25" customHeight="1">
      <c r="A28" s="63"/>
      <c r="B28" s="123" t="s">
        <v>52</v>
      </c>
      <c r="C28" s="12" t="s">
        <v>18</v>
      </c>
      <c r="D28" s="51">
        <v>11</v>
      </c>
      <c r="E28" s="51">
        <v>48.5</v>
      </c>
      <c r="F28" s="14">
        <f>D28*E28</f>
        <v>533.5</v>
      </c>
      <c r="G28" s="70"/>
      <c r="I28" s="138"/>
      <c r="P28" s="138"/>
    </row>
    <row r="29" spans="1:16" ht="25.5">
      <c r="A29" s="116"/>
      <c r="B29" s="123" t="s">
        <v>55</v>
      </c>
      <c r="C29" s="15" t="s">
        <v>54</v>
      </c>
      <c r="D29" s="16">
        <v>2</v>
      </c>
      <c r="E29" s="16">
        <v>310</v>
      </c>
      <c r="F29" s="14">
        <f>D29*E29</f>
        <v>620</v>
      </c>
      <c r="G29" s="70"/>
      <c r="I29" s="138"/>
      <c r="P29" s="138"/>
    </row>
    <row r="30" spans="1:16" ht="13.5" thickBot="1">
      <c r="A30" s="62"/>
      <c r="B30" s="114"/>
      <c r="C30" s="43"/>
      <c r="D30" s="44"/>
      <c r="E30" s="44"/>
      <c r="F30" s="45"/>
      <c r="G30" s="70"/>
      <c r="I30" s="138"/>
      <c r="P30" s="138"/>
    </row>
    <row r="31" spans="1:16" ht="13.5" thickBot="1">
      <c r="A31" s="120">
        <v>4</v>
      </c>
      <c r="B31" s="125" t="s">
        <v>51</v>
      </c>
      <c r="C31" s="118"/>
      <c r="D31" s="118"/>
      <c r="E31" s="118"/>
      <c r="F31" s="119"/>
      <c r="G31" s="121">
        <f>SUM(F32:F40)</f>
        <v>10</v>
      </c>
      <c r="P31" s="138"/>
    </row>
    <row r="32" spans="1:16" ht="12.75">
      <c r="A32" s="126"/>
      <c r="B32" s="114" t="s">
        <v>57</v>
      </c>
      <c r="C32" s="43" t="s">
        <v>37</v>
      </c>
      <c r="D32" s="44"/>
      <c r="E32" s="44">
        <v>12.5</v>
      </c>
      <c r="F32" s="14">
        <f aca="true" t="shared" si="1" ref="F32:F40">D32*E32</f>
        <v>0</v>
      </c>
      <c r="G32" s="70"/>
      <c r="P32"/>
    </row>
    <row r="33" spans="1:16" ht="12.75">
      <c r="A33" s="126"/>
      <c r="B33" s="114" t="s">
        <v>58</v>
      </c>
      <c r="C33" s="43" t="s">
        <v>37</v>
      </c>
      <c r="D33" s="44"/>
      <c r="E33" s="44">
        <v>12.5</v>
      </c>
      <c r="F33" s="14">
        <f t="shared" si="1"/>
        <v>0</v>
      </c>
      <c r="G33" s="70"/>
      <c r="P33"/>
    </row>
    <row r="34" spans="1:16" ht="12.75">
      <c r="A34" s="126"/>
      <c r="B34" s="114" t="s">
        <v>56</v>
      </c>
      <c r="C34" s="43" t="s">
        <v>37</v>
      </c>
      <c r="D34" s="44"/>
      <c r="E34" s="44">
        <v>12.5</v>
      </c>
      <c r="F34" s="14">
        <f t="shared" si="1"/>
        <v>0</v>
      </c>
      <c r="G34" s="70"/>
      <c r="P34"/>
    </row>
    <row r="35" spans="1:16" ht="12.75">
      <c r="A35" s="126"/>
      <c r="B35" s="114" t="s">
        <v>59</v>
      </c>
      <c r="C35" s="43" t="s">
        <v>37</v>
      </c>
      <c r="D35" s="44"/>
      <c r="E35" s="44">
        <v>12.5</v>
      </c>
      <c r="F35" s="14">
        <f t="shared" si="1"/>
        <v>0</v>
      </c>
      <c r="G35" s="70"/>
      <c r="P35"/>
    </row>
    <row r="36" spans="1:7" ht="12.75">
      <c r="A36" s="126"/>
      <c r="B36" s="114" t="s">
        <v>60</v>
      </c>
      <c r="C36" s="43" t="s">
        <v>37</v>
      </c>
      <c r="D36" s="44"/>
      <c r="E36" s="44">
        <v>12.5</v>
      </c>
      <c r="F36" s="14">
        <f t="shared" si="1"/>
        <v>0</v>
      </c>
      <c r="G36" s="70"/>
    </row>
    <row r="37" spans="1:7" ht="12.75">
      <c r="A37" s="126"/>
      <c r="B37" s="114" t="s">
        <v>61</v>
      </c>
      <c r="C37" s="43" t="s">
        <v>37</v>
      </c>
      <c r="D37" s="44"/>
      <c r="E37" s="44"/>
      <c r="F37" s="14">
        <f t="shared" si="1"/>
        <v>0</v>
      </c>
      <c r="G37" s="70"/>
    </row>
    <row r="38" spans="1:7" ht="12.75">
      <c r="A38" s="126"/>
      <c r="B38" s="114" t="s">
        <v>62</v>
      </c>
      <c r="C38" s="43" t="s">
        <v>37</v>
      </c>
      <c r="D38" s="44">
        <v>0.8</v>
      </c>
      <c r="E38" s="44">
        <v>12.5</v>
      </c>
      <c r="F38" s="14">
        <f t="shared" si="1"/>
        <v>10</v>
      </c>
      <c r="G38" s="70"/>
    </row>
    <row r="39" spans="1:7" ht="25.5">
      <c r="A39" s="126"/>
      <c r="B39" s="114" t="s">
        <v>63</v>
      </c>
      <c r="C39" s="43" t="s">
        <v>37</v>
      </c>
      <c r="D39" s="44"/>
      <c r="E39" s="44">
        <v>12.5</v>
      </c>
      <c r="F39" s="14">
        <f t="shared" si="1"/>
        <v>0</v>
      </c>
      <c r="G39" s="70"/>
    </row>
    <row r="40" spans="1:7" ht="25.5">
      <c r="A40" s="126"/>
      <c r="B40" s="114" t="s">
        <v>64</v>
      </c>
      <c r="C40" s="43" t="s">
        <v>37</v>
      </c>
      <c r="D40" s="44"/>
      <c r="E40" s="44">
        <v>12.5</v>
      </c>
      <c r="F40" s="14">
        <f t="shared" si="1"/>
        <v>0</v>
      </c>
      <c r="G40" s="70"/>
    </row>
    <row r="41" spans="1:7" ht="12.75">
      <c r="A41" s="62"/>
      <c r="B41" s="114"/>
      <c r="C41" s="43"/>
      <c r="D41" s="44"/>
      <c r="E41" s="44"/>
      <c r="F41" s="45"/>
      <c r="G41" s="70"/>
    </row>
    <row r="42" spans="1:7" ht="13.5" thickBot="1">
      <c r="A42" s="64"/>
      <c r="B42" s="52"/>
      <c r="C42" s="53"/>
      <c r="D42" s="54"/>
      <c r="E42" s="54"/>
      <c r="F42" s="55"/>
      <c r="G42" s="73"/>
    </row>
    <row r="43" spans="1:7" ht="13.5" thickBot="1">
      <c r="A43" s="56"/>
      <c r="B43" s="57"/>
      <c r="C43" s="18"/>
      <c r="D43" s="19"/>
      <c r="E43" s="58" t="s">
        <v>15</v>
      </c>
      <c r="F43" s="59"/>
      <c r="G43" s="48">
        <f>G8+G20+G26+G31</f>
        <v>10419.33</v>
      </c>
    </row>
    <row r="45" ht="12.75">
      <c r="F45" s="21"/>
    </row>
    <row r="47" ht="12.75">
      <c r="J47" s="21"/>
    </row>
    <row r="49" ht="12.75">
      <c r="F49" s="21"/>
    </row>
    <row r="50" spans="2:6" ht="12.75">
      <c r="B50" s="151"/>
      <c r="F50" s="21"/>
    </row>
    <row r="51" spans="2:6" ht="12.75">
      <c r="B51" s="160">
        <f>SUM(D37:D39)</f>
        <v>0.8</v>
      </c>
      <c r="F51" s="21"/>
    </row>
    <row r="52" spans="5:6" ht="12.75">
      <c r="E52" s="21"/>
      <c r="F52" s="21"/>
    </row>
    <row r="53" ht="12.75">
      <c r="E53" s="21"/>
    </row>
    <row r="55" ht="12.75">
      <c r="E55" s="21"/>
    </row>
    <row r="56" spans="4:6" ht="12.75">
      <c r="D56" s="21"/>
      <c r="F56" s="21"/>
    </row>
  </sheetData>
  <autoFilter ref="A7:G28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showZeros="0" view="pageBreakPreview" zoomScale="110" zoomScaleSheetLayoutView="110" zoomScalePageLayoutView="0" workbookViewId="0" topLeftCell="A25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101" t="s">
        <v>25</v>
      </c>
      <c r="B2" s="102" t="s">
        <v>31</v>
      </c>
      <c r="C2" s="103"/>
      <c r="D2" s="165" t="s">
        <v>68</v>
      </c>
      <c r="E2" s="166"/>
      <c r="F2" s="166"/>
      <c r="G2" s="167"/>
    </row>
    <row r="3" spans="1:7" ht="13.5" customHeight="1">
      <c r="A3" s="127" t="s">
        <v>32</v>
      </c>
      <c r="B3" s="128" t="s">
        <v>34</v>
      </c>
      <c r="C3" s="136"/>
      <c r="D3" s="168"/>
      <c r="E3" s="169"/>
      <c r="F3" s="169"/>
      <c r="G3" s="170"/>
    </row>
    <row r="4" spans="1:7" ht="15.75" customHeight="1" thickBot="1">
      <c r="A4" s="22" t="s">
        <v>33</v>
      </c>
      <c r="B4" s="23" t="s">
        <v>35</v>
      </c>
      <c r="C4" s="24"/>
      <c r="D4" s="168"/>
      <c r="E4" s="169"/>
      <c r="F4" s="169"/>
      <c r="G4" s="170"/>
    </row>
    <row r="5" spans="1:7" ht="17.25" customHeight="1">
      <c r="A5" s="2" t="s">
        <v>16</v>
      </c>
      <c r="B5" s="3" t="s">
        <v>17</v>
      </c>
      <c r="C5" s="163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64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117">
        <v>1</v>
      </c>
      <c r="B8" s="117" t="s">
        <v>36</v>
      </c>
      <c r="C8" s="118"/>
      <c r="D8" s="118"/>
      <c r="E8" s="118"/>
      <c r="F8" s="119"/>
      <c r="G8" s="121">
        <f>SUM(F9:F19)</f>
        <v>0</v>
      </c>
      <c r="J8" s="21"/>
    </row>
    <row r="9" spans="1:7" ht="12.75">
      <c r="A9" s="139"/>
      <c r="B9" s="140"/>
      <c r="C9" s="141"/>
      <c r="D9" s="142"/>
      <c r="E9" s="142"/>
      <c r="F9" s="143"/>
      <c r="G9" s="69"/>
    </row>
    <row r="10" spans="1:9" ht="51">
      <c r="A10" s="63"/>
      <c r="B10" s="123" t="s">
        <v>41</v>
      </c>
      <c r="C10" s="15" t="s">
        <v>37</v>
      </c>
      <c r="D10" s="13"/>
      <c r="E10" s="13">
        <v>35.65</v>
      </c>
      <c r="F10" s="13">
        <f>D10*E10</f>
        <v>0</v>
      </c>
      <c r="G10" s="71"/>
      <c r="I10" s="137"/>
    </row>
    <row r="11" spans="1:9" ht="12.75">
      <c r="A11" s="63"/>
      <c r="B11" s="123" t="s">
        <v>38</v>
      </c>
      <c r="C11" s="15" t="s">
        <v>39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23" t="s">
        <v>40</v>
      </c>
      <c r="C12" s="15" t="s">
        <v>39</v>
      </c>
      <c r="D12" s="13"/>
      <c r="E12" s="13">
        <v>348.81</v>
      </c>
      <c r="F12" s="13">
        <f t="shared" si="0"/>
        <v>0</v>
      </c>
      <c r="G12" s="71"/>
      <c r="I12" s="138"/>
    </row>
    <row r="13" spans="1:16" ht="28.5" customHeight="1">
      <c r="A13" s="63"/>
      <c r="B13" s="123" t="s">
        <v>42</v>
      </c>
      <c r="C13" s="15" t="s">
        <v>37</v>
      </c>
      <c r="D13" s="13"/>
      <c r="E13" s="13">
        <v>24.41</v>
      </c>
      <c r="F13" s="13">
        <f t="shared" si="0"/>
        <v>0</v>
      </c>
      <c r="G13" s="71"/>
      <c r="I13" s="138"/>
      <c r="P13" s="137"/>
    </row>
    <row r="14" spans="1:16" ht="25.5">
      <c r="A14" s="63"/>
      <c r="B14" s="123" t="s">
        <v>43</v>
      </c>
      <c r="C14" s="15" t="s">
        <v>37</v>
      </c>
      <c r="D14" s="13"/>
      <c r="E14" s="13">
        <v>190.37</v>
      </c>
      <c r="F14" s="13">
        <f t="shared" si="0"/>
        <v>0</v>
      </c>
      <c r="G14" s="71"/>
      <c r="I14" s="138"/>
      <c r="P14"/>
    </row>
    <row r="15" spans="1:16" ht="12.75">
      <c r="A15" s="63"/>
      <c r="B15" s="123" t="s">
        <v>44</v>
      </c>
      <c r="C15" s="15" t="s">
        <v>37</v>
      </c>
      <c r="D15" s="13"/>
      <c r="E15" s="13">
        <v>15.09</v>
      </c>
      <c r="F15" s="13">
        <f t="shared" si="0"/>
        <v>0</v>
      </c>
      <c r="G15" s="71"/>
      <c r="I15" s="138"/>
      <c r="P15" s="138"/>
    </row>
    <row r="16" spans="1:16" ht="25.5">
      <c r="A16" s="63"/>
      <c r="B16" s="123" t="s">
        <v>46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38"/>
      <c r="P16" s="138"/>
    </row>
    <row r="17" spans="1:16" ht="30" customHeight="1">
      <c r="A17" s="60"/>
      <c r="B17" s="123" t="s">
        <v>45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38"/>
      <c r="P17" s="138"/>
    </row>
    <row r="18" spans="1:16" ht="25.5">
      <c r="A18" s="61"/>
      <c r="B18" s="124" t="s">
        <v>48</v>
      </c>
      <c r="C18" s="50" t="s">
        <v>47</v>
      </c>
      <c r="D18" s="51"/>
      <c r="E18" s="51">
        <v>28.5</v>
      </c>
      <c r="F18" s="14">
        <f t="shared" si="0"/>
        <v>0</v>
      </c>
      <c r="G18" s="71"/>
      <c r="I18" s="138"/>
      <c r="P18" s="138"/>
    </row>
    <row r="19" spans="1:16" ht="13.5" thickBot="1">
      <c r="A19" s="144"/>
      <c r="B19" s="145"/>
      <c r="C19" s="146"/>
      <c r="D19" s="147"/>
      <c r="E19" s="147"/>
      <c r="F19" s="148">
        <f>IF($D19=0,0,ROUND($D19*$E19,2))</f>
        <v>0</v>
      </c>
      <c r="G19" s="72"/>
      <c r="I19"/>
      <c r="P19" s="138"/>
    </row>
    <row r="20" spans="1:16" ht="13.5" thickBot="1">
      <c r="A20" s="150">
        <v>2</v>
      </c>
      <c r="B20" s="125" t="s">
        <v>49</v>
      </c>
      <c r="C20" s="118"/>
      <c r="D20" s="118"/>
      <c r="E20" s="118"/>
      <c r="F20" s="119"/>
      <c r="G20" s="121">
        <f>SUM(F21:F33)</f>
        <v>2597.02</v>
      </c>
      <c r="I20"/>
      <c r="P20" s="138"/>
    </row>
    <row r="21" spans="1:16" ht="12.75">
      <c r="A21" s="63"/>
      <c r="B21" s="46"/>
      <c r="C21" s="15"/>
      <c r="D21" s="16"/>
      <c r="E21" s="16"/>
      <c r="F21" s="17"/>
      <c r="G21" s="70"/>
      <c r="I21" s="138"/>
      <c r="P21"/>
    </row>
    <row r="22" spans="1:16" ht="25.5">
      <c r="A22" s="63"/>
      <c r="B22" s="123" t="s">
        <v>53</v>
      </c>
      <c r="C22" s="12" t="s">
        <v>18</v>
      </c>
      <c r="D22" s="51">
        <v>6</v>
      </c>
      <c r="E22" s="51">
        <v>91.42</v>
      </c>
      <c r="F22" s="14">
        <f>D22*E22</f>
        <v>548.52</v>
      </c>
      <c r="G22" s="70"/>
      <c r="I22" s="138"/>
      <c r="P22"/>
    </row>
    <row r="23" spans="1:16" ht="25.5">
      <c r="A23" s="63"/>
      <c r="B23" s="123" t="s">
        <v>67</v>
      </c>
      <c r="C23" s="12" t="s">
        <v>18</v>
      </c>
      <c r="D23" s="51"/>
      <c r="E23" s="51">
        <v>150</v>
      </c>
      <c r="F23" s="51"/>
      <c r="G23" s="70"/>
      <c r="I23" s="138"/>
      <c r="P23"/>
    </row>
    <row r="24" spans="1:16" ht="12.75">
      <c r="A24" s="63"/>
      <c r="B24" s="123"/>
      <c r="C24" s="12"/>
      <c r="D24" s="51"/>
      <c r="E24" s="51"/>
      <c r="F24" s="51"/>
      <c r="G24" s="70"/>
      <c r="I24" s="138"/>
      <c r="P24"/>
    </row>
    <row r="25" spans="1:16" ht="12.75">
      <c r="A25" s="63"/>
      <c r="B25" s="123" t="s">
        <v>71</v>
      </c>
      <c r="C25" s="12" t="s">
        <v>18</v>
      </c>
      <c r="D25" s="13">
        <v>2</v>
      </c>
      <c r="E25" s="13">
        <v>200</v>
      </c>
      <c r="F25" s="14">
        <f>D25*E25</f>
        <v>400</v>
      </c>
      <c r="G25" s="70"/>
      <c r="I25" s="138"/>
      <c r="P25"/>
    </row>
    <row r="26" spans="1:16" ht="25.5">
      <c r="A26" s="63"/>
      <c r="B26" s="157" t="s">
        <v>70</v>
      </c>
      <c r="C26" s="158" t="s">
        <v>18</v>
      </c>
      <c r="D26" s="159">
        <v>4</v>
      </c>
      <c r="E26" s="159">
        <v>35</v>
      </c>
      <c r="F26" s="14">
        <f>D26*E26</f>
        <v>140</v>
      </c>
      <c r="G26" s="70"/>
      <c r="I26" s="138"/>
      <c r="P26"/>
    </row>
    <row r="27" spans="1:16" ht="25.5">
      <c r="A27" s="63"/>
      <c r="B27" s="157" t="s">
        <v>69</v>
      </c>
      <c r="C27" s="158" t="s">
        <v>18</v>
      </c>
      <c r="D27" s="159">
        <v>4</v>
      </c>
      <c r="E27" s="159">
        <v>150</v>
      </c>
      <c r="F27" s="14">
        <f>D27*E27</f>
        <v>600</v>
      </c>
      <c r="G27" s="70"/>
      <c r="I27" s="138"/>
      <c r="P27"/>
    </row>
    <row r="28" spans="1:16" ht="12.75">
      <c r="A28" s="63"/>
      <c r="B28" s="149" t="s">
        <v>72</v>
      </c>
      <c r="C28" s="15" t="s">
        <v>18</v>
      </c>
      <c r="D28" s="51">
        <v>1</v>
      </c>
      <c r="E28" s="51">
        <v>65</v>
      </c>
      <c r="F28" s="14">
        <f>D28*E28</f>
        <v>65</v>
      </c>
      <c r="G28" s="70"/>
      <c r="I28" s="138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38"/>
      <c r="P29" s="138"/>
    </row>
    <row r="30" spans="1:16" ht="14.25" customHeight="1" thickBot="1">
      <c r="A30" s="150">
        <v>3</v>
      </c>
      <c r="B30" s="125" t="s">
        <v>50</v>
      </c>
      <c r="C30" s="118"/>
      <c r="D30" s="118"/>
      <c r="E30" s="118"/>
      <c r="F30" s="119"/>
      <c r="G30" s="121">
        <f>SUM(F31:F40)</f>
        <v>882.25</v>
      </c>
      <c r="I30" s="138"/>
      <c r="K30" s="115"/>
      <c r="P30" s="138"/>
    </row>
    <row r="31" spans="1:16" ht="12.75">
      <c r="A31" s="63"/>
      <c r="B31" s="47"/>
      <c r="C31" s="15"/>
      <c r="D31" s="16"/>
      <c r="E31" s="16"/>
      <c r="F31" s="17"/>
      <c r="G31" s="70"/>
      <c r="I31" s="138"/>
      <c r="P31" s="138"/>
    </row>
    <row r="32" spans="1:16" ht="53.25" customHeight="1">
      <c r="A32" s="63"/>
      <c r="B32" s="123" t="s">
        <v>52</v>
      </c>
      <c r="C32" s="12" t="s">
        <v>18</v>
      </c>
      <c r="D32" s="51">
        <v>11</v>
      </c>
      <c r="E32" s="51">
        <v>48.5</v>
      </c>
      <c r="F32" s="14">
        <f>D32*E32</f>
        <v>533.5</v>
      </c>
      <c r="G32" s="70"/>
      <c r="I32" s="138"/>
      <c r="P32" s="138"/>
    </row>
    <row r="33" spans="1:16" ht="25.5">
      <c r="A33" s="116"/>
      <c r="B33" s="123" t="s">
        <v>55</v>
      </c>
      <c r="C33" s="15" t="s">
        <v>54</v>
      </c>
      <c r="D33" s="16">
        <v>1</v>
      </c>
      <c r="E33" s="16">
        <v>310</v>
      </c>
      <c r="F33" s="14">
        <f>D33*E33</f>
        <v>310</v>
      </c>
      <c r="G33" s="70"/>
      <c r="I33" s="138"/>
      <c r="P33" s="138"/>
    </row>
    <row r="34" spans="1:16" ht="13.5" thickBot="1">
      <c r="A34" s="62"/>
      <c r="B34" s="114"/>
      <c r="C34" s="43"/>
      <c r="D34" s="44"/>
      <c r="E34" s="44"/>
      <c r="F34" s="45"/>
      <c r="G34" s="70"/>
      <c r="I34" s="138"/>
      <c r="P34" s="138"/>
    </row>
    <row r="35" spans="1:16" ht="13.5" thickBot="1">
      <c r="A35" s="120">
        <v>4</v>
      </c>
      <c r="B35" s="125" t="s">
        <v>51</v>
      </c>
      <c r="C35" s="118"/>
      <c r="D35" s="118"/>
      <c r="E35" s="118"/>
      <c r="F35" s="119"/>
      <c r="G35" s="121">
        <f>SUM(F36:F44)</f>
        <v>81.75</v>
      </c>
      <c r="P35" s="138"/>
    </row>
    <row r="36" spans="1:16" ht="12.75">
      <c r="A36" s="126"/>
      <c r="B36" s="114" t="s">
        <v>57</v>
      </c>
      <c r="C36" s="43" t="s">
        <v>37</v>
      </c>
      <c r="D36" s="44">
        <v>1.7</v>
      </c>
      <c r="E36" s="44">
        <v>12.5</v>
      </c>
      <c r="F36" s="14">
        <f aca="true" t="shared" si="1" ref="F36:F44">D36*E36</f>
        <v>21.25</v>
      </c>
      <c r="G36" s="70"/>
      <c r="P36"/>
    </row>
    <row r="37" spans="1:16" ht="12.75">
      <c r="A37" s="126"/>
      <c r="B37" s="114" t="s">
        <v>58</v>
      </c>
      <c r="C37" s="43" t="s">
        <v>37</v>
      </c>
      <c r="D37" s="44">
        <v>0.6</v>
      </c>
      <c r="E37" s="44">
        <v>12.5</v>
      </c>
      <c r="F37" s="14">
        <f t="shared" si="1"/>
        <v>7.5</v>
      </c>
      <c r="G37" s="70"/>
      <c r="P37"/>
    </row>
    <row r="38" spans="1:16" ht="12.75">
      <c r="A38" s="126"/>
      <c r="B38" s="114" t="s">
        <v>56</v>
      </c>
      <c r="C38" s="43" t="s">
        <v>37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26"/>
      <c r="B39" s="114" t="s">
        <v>59</v>
      </c>
      <c r="C39" s="43" t="s">
        <v>37</v>
      </c>
      <c r="D39" s="44">
        <v>0.8</v>
      </c>
      <c r="E39" s="44">
        <v>12.5</v>
      </c>
      <c r="F39" s="14">
        <f t="shared" si="1"/>
        <v>10</v>
      </c>
      <c r="G39" s="70"/>
      <c r="P39"/>
    </row>
    <row r="40" spans="1:7" ht="12.75">
      <c r="A40" s="126"/>
      <c r="B40" s="114" t="s">
        <v>60</v>
      </c>
      <c r="C40" s="43" t="s">
        <v>37</v>
      </c>
      <c r="D40" s="44"/>
      <c r="E40" s="44">
        <v>12.5</v>
      </c>
      <c r="F40" s="14">
        <f t="shared" si="1"/>
        <v>0</v>
      </c>
      <c r="G40" s="70"/>
    </row>
    <row r="41" spans="1:7" ht="12.75">
      <c r="A41" s="126"/>
      <c r="B41" s="114" t="s">
        <v>61</v>
      </c>
      <c r="C41" s="43" t="s">
        <v>37</v>
      </c>
      <c r="D41" s="44"/>
      <c r="E41" s="44"/>
      <c r="F41" s="14">
        <f t="shared" si="1"/>
        <v>0</v>
      </c>
      <c r="G41" s="70"/>
    </row>
    <row r="42" spans="1:7" ht="12.75">
      <c r="A42" s="126"/>
      <c r="B42" s="114" t="s">
        <v>62</v>
      </c>
      <c r="C42" s="43" t="s">
        <v>37</v>
      </c>
      <c r="D42" s="44">
        <v>1.2</v>
      </c>
      <c r="E42" s="44">
        <v>12.5</v>
      </c>
      <c r="F42" s="14">
        <f t="shared" si="1"/>
        <v>15</v>
      </c>
      <c r="G42" s="70"/>
    </row>
    <row r="43" spans="1:7" ht="25.5">
      <c r="A43" s="126"/>
      <c r="B43" s="114" t="s">
        <v>63</v>
      </c>
      <c r="C43" s="43" t="s">
        <v>37</v>
      </c>
      <c r="D43" s="44">
        <v>1.12</v>
      </c>
      <c r="E43" s="44">
        <v>12.5</v>
      </c>
      <c r="F43" s="14">
        <f t="shared" si="1"/>
        <v>14.000000000000002</v>
      </c>
      <c r="G43" s="70"/>
    </row>
    <row r="44" spans="1:7" ht="25.5">
      <c r="A44" s="126"/>
      <c r="B44" s="114" t="s">
        <v>64</v>
      </c>
      <c r="C44" s="43" t="s">
        <v>37</v>
      </c>
      <c r="D44" s="44">
        <v>1.12</v>
      </c>
      <c r="E44" s="44">
        <v>12.5</v>
      </c>
      <c r="F44" s="14">
        <f t="shared" si="1"/>
        <v>14.000000000000002</v>
      </c>
      <c r="G44" s="70"/>
    </row>
    <row r="45" spans="1:7" ht="12.75">
      <c r="A45" s="62"/>
      <c r="B45" s="114"/>
      <c r="C45" s="43"/>
      <c r="D45" s="44"/>
      <c r="E45" s="44"/>
      <c r="F45" s="45"/>
      <c r="G45" s="70"/>
    </row>
    <row r="46" spans="1:7" ht="13.5" thickBot="1">
      <c r="A46" s="64"/>
      <c r="B46" s="52"/>
      <c r="C46" s="53"/>
      <c r="D46" s="54"/>
      <c r="E46" s="54"/>
      <c r="F46" s="55"/>
      <c r="G46" s="73"/>
    </row>
    <row r="47" spans="1:7" ht="13.5" thickBot="1">
      <c r="A47" s="56"/>
      <c r="B47" s="57"/>
      <c r="C47" s="18"/>
      <c r="D47" s="19"/>
      <c r="E47" s="58" t="s">
        <v>15</v>
      </c>
      <c r="F47" s="59"/>
      <c r="G47" s="48">
        <f>G8+G20+G30+G35</f>
        <v>3561.02</v>
      </c>
    </row>
    <row r="49" ht="12.75">
      <c r="F49" s="21"/>
    </row>
    <row r="51" ht="12.75">
      <c r="J51" s="21"/>
    </row>
    <row r="53" ht="12.75">
      <c r="F53" s="21"/>
    </row>
    <row r="54" spans="2:6" ht="12.75">
      <c r="B54" s="160">
        <f>SUM(D36:D44)</f>
        <v>6.54</v>
      </c>
      <c r="F54" s="21"/>
    </row>
    <row r="55" spans="2:6" ht="12.75">
      <c r="B55" s="151"/>
      <c r="F55" s="21"/>
    </row>
    <row r="56" spans="5:6" ht="12.75">
      <c r="E56" s="21"/>
      <c r="F56" s="21"/>
    </row>
    <row r="57" ht="12.75">
      <c r="E57" s="21"/>
    </row>
    <row r="59" ht="12.75">
      <c r="E59" s="21"/>
    </row>
    <row r="60" spans="4:6" ht="12.75">
      <c r="D60" s="21"/>
      <c r="F60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Zeros="0" view="pageBreakPreview" zoomScale="110" zoomScaleSheetLayoutView="110" zoomScalePageLayoutView="0" workbookViewId="0" topLeftCell="A27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101" t="s">
        <v>25</v>
      </c>
      <c r="B2" s="102" t="s">
        <v>31</v>
      </c>
      <c r="C2" s="103"/>
      <c r="D2" s="165" t="s">
        <v>73</v>
      </c>
      <c r="E2" s="166"/>
      <c r="F2" s="166"/>
      <c r="G2" s="167"/>
    </row>
    <row r="3" spans="1:7" ht="13.5" customHeight="1">
      <c r="A3" s="127" t="s">
        <v>32</v>
      </c>
      <c r="B3" s="128" t="s">
        <v>34</v>
      </c>
      <c r="C3" s="136"/>
      <c r="D3" s="168"/>
      <c r="E3" s="169"/>
      <c r="F3" s="169"/>
      <c r="G3" s="170"/>
    </row>
    <row r="4" spans="1:7" ht="15.75" customHeight="1" thickBot="1">
      <c r="A4" s="22" t="s">
        <v>33</v>
      </c>
      <c r="B4" s="23" t="s">
        <v>35</v>
      </c>
      <c r="C4" s="24"/>
      <c r="D4" s="168"/>
      <c r="E4" s="169"/>
      <c r="F4" s="169"/>
      <c r="G4" s="170"/>
    </row>
    <row r="5" spans="1:7" ht="17.25" customHeight="1">
      <c r="A5" s="2" t="s">
        <v>16</v>
      </c>
      <c r="B5" s="3" t="s">
        <v>17</v>
      </c>
      <c r="C5" s="163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64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117">
        <v>1</v>
      </c>
      <c r="B8" s="117" t="s">
        <v>36</v>
      </c>
      <c r="C8" s="118"/>
      <c r="D8" s="118"/>
      <c r="E8" s="118"/>
      <c r="F8" s="119"/>
      <c r="G8" s="121">
        <f>SUM(F9:F19)</f>
        <v>0</v>
      </c>
      <c r="J8" s="21"/>
    </row>
    <row r="9" spans="1:7" ht="12.75">
      <c r="A9" s="139"/>
      <c r="B9" s="140"/>
      <c r="C9" s="141"/>
      <c r="D9" s="142"/>
      <c r="E9" s="142"/>
      <c r="F9" s="143"/>
      <c r="G9" s="69"/>
    </row>
    <row r="10" spans="1:9" ht="51">
      <c r="A10" s="63"/>
      <c r="B10" s="123" t="s">
        <v>41</v>
      </c>
      <c r="C10" s="15" t="s">
        <v>37</v>
      </c>
      <c r="D10" s="13"/>
      <c r="E10" s="13">
        <v>35.65</v>
      </c>
      <c r="F10" s="13">
        <f>D10*E10</f>
        <v>0</v>
      </c>
      <c r="G10" s="71"/>
      <c r="I10" s="137"/>
    </row>
    <row r="11" spans="1:9" ht="12.75">
      <c r="A11" s="63"/>
      <c r="B11" s="123" t="s">
        <v>38</v>
      </c>
      <c r="C11" s="15" t="s">
        <v>39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23" t="s">
        <v>40</v>
      </c>
      <c r="C12" s="15" t="s">
        <v>39</v>
      </c>
      <c r="D12" s="13"/>
      <c r="E12" s="13">
        <v>348.81</v>
      </c>
      <c r="F12" s="13">
        <f t="shared" si="0"/>
        <v>0</v>
      </c>
      <c r="G12" s="71"/>
      <c r="I12" s="138"/>
    </row>
    <row r="13" spans="1:16" ht="28.5" customHeight="1">
      <c r="A13" s="63"/>
      <c r="B13" s="123" t="s">
        <v>42</v>
      </c>
      <c r="C13" s="15" t="s">
        <v>37</v>
      </c>
      <c r="D13" s="13"/>
      <c r="E13" s="13">
        <v>24.41</v>
      </c>
      <c r="F13" s="13">
        <f t="shared" si="0"/>
        <v>0</v>
      </c>
      <c r="G13" s="71"/>
      <c r="I13" s="138"/>
      <c r="P13" s="137"/>
    </row>
    <row r="14" spans="1:16" ht="25.5">
      <c r="A14" s="63"/>
      <c r="B14" s="123" t="s">
        <v>43</v>
      </c>
      <c r="C14" s="15" t="s">
        <v>37</v>
      </c>
      <c r="D14" s="13"/>
      <c r="E14" s="13">
        <v>190.37</v>
      </c>
      <c r="F14" s="13">
        <f t="shared" si="0"/>
        <v>0</v>
      </c>
      <c r="G14" s="71"/>
      <c r="I14" s="138"/>
      <c r="P14"/>
    </row>
    <row r="15" spans="1:16" ht="12.75">
      <c r="A15" s="63"/>
      <c r="B15" s="123" t="s">
        <v>44</v>
      </c>
      <c r="C15" s="15" t="s">
        <v>37</v>
      </c>
      <c r="D15" s="13"/>
      <c r="E15" s="13">
        <v>15.09</v>
      </c>
      <c r="F15" s="13">
        <f t="shared" si="0"/>
        <v>0</v>
      </c>
      <c r="G15" s="71"/>
      <c r="I15" s="138"/>
      <c r="P15" s="138"/>
    </row>
    <row r="16" spans="1:16" ht="25.5">
      <c r="A16" s="63"/>
      <c r="B16" s="123" t="s">
        <v>46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38"/>
      <c r="P16" s="138"/>
    </row>
    <row r="17" spans="1:16" ht="30" customHeight="1">
      <c r="A17" s="60"/>
      <c r="B17" s="123" t="s">
        <v>45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38"/>
      <c r="P17" s="138"/>
    </row>
    <row r="18" spans="1:16" ht="25.5">
      <c r="A18" s="61"/>
      <c r="B18" s="124" t="s">
        <v>48</v>
      </c>
      <c r="C18" s="50" t="s">
        <v>47</v>
      </c>
      <c r="D18" s="51"/>
      <c r="E18" s="51">
        <v>28.5</v>
      </c>
      <c r="F18" s="14">
        <f t="shared" si="0"/>
        <v>0</v>
      </c>
      <c r="G18" s="71"/>
      <c r="I18" s="138"/>
      <c r="P18" s="138"/>
    </row>
    <row r="19" spans="1:16" ht="13.5" thickBot="1">
      <c r="A19" s="144"/>
      <c r="B19" s="145"/>
      <c r="C19" s="146"/>
      <c r="D19" s="147"/>
      <c r="E19" s="147"/>
      <c r="F19" s="148">
        <f>IF($D19=0,0,ROUND($D19*$E19,2))</f>
        <v>0</v>
      </c>
      <c r="G19" s="72"/>
      <c r="I19"/>
      <c r="P19" s="138"/>
    </row>
    <row r="20" spans="1:16" ht="13.5" thickBot="1">
      <c r="A20" s="150">
        <v>2</v>
      </c>
      <c r="B20" s="125" t="s">
        <v>49</v>
      </c>
      <c r="C20" s="118"/>
      <c r="D20" s="118"/>
      <c r="E20" s="118"/>
      <c r="F20" s="119"/>
      <c r="G20" s="121">
        <f>SUM(F21:F33)</f>
        <v>923.76</v>
      </c>
      <c r="I20"/>
      <c r="P20" s="138"/>
    </row>
    <row r="21" spans="1:16" ht="12.75">
      <c r="A21" s="63"/>
      <c r="B21" s="46"/>
      <c r="C21" s="15"/>
      <c r="D21" s="16"/>
      <c r="E21" s="16"/>
      <c r="F21" s="17"/>
      <c r="G21" s="70"/>
      <c r="I21" s="138"/>
      <c r="P21"/>
    </row>
    <row r="22" spans="1:16" ht="25.5">
      <c r="A22" s="63"/>
      <c r="B22" s="123" t="s">
        <v>53</v>
      </c>
      <c r="C22" s="12" t="s">
        <v>18</v>
      </c>
      <c r="D22" s="51">
        <v>3</v>
      </c>
      <c r="E22" s="51">
        <v>91.42</v>
      </c>
      <c r="F22" s="14">
        <f>D22*E22</f>
        <v>274.26</v>
      </c>
      <c r="G22" s="70"/>
      <c r="I22" s="138"/>
      <c r="P22"/>
    </row>
    <row r="23" spans="1:16" ht="25.5">
      <c r="A23" s="63"/>
      <c r="B23" s="123" t="s">
        <v>67</v>
      </c>
      <c r="C23" s="12" t="s">
        <v>18</v>
      </c>
      <c r="D23" s="51"/>
      <c r="E23" s="51">
        <v>150</v>
      </c>
      <c r="F23" s="51"/>
      <c r="G23" s="70"/>
      <c r="I23" s="138"/>
      <c r="P23"/>
    </row>
    <row r="24" spans="1:16" ht="12.75">
      <c r="A24" s="63"/>
      <c r="B24" s="123"/>
      <c r="C24" s="12"/>
      <c r="D24" s="51"/>
      <c r="E24" s="51"/>
      <c r="F24" s="51"/>
      <c r="G24" s="70"/>
      <c r="I24" s="138"/>
      <c r="P24"/>
    </row>
    <row r="25" spans="1:16" ht="12.75">
      <c r="A25" s="63"/>
      <c r="B25" s="123" t="s">
        <v>71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38"/>
      <c r="P25"/>
    </row>
    <row r="26" spans="1:16" ht="25.5">
      <c r="A26" s="63"/>
      <c r="B26" s="157" t="s">
        <v>70</v>
      </c>
      <c r="C26" s="158" t="s">
        <v>18</v>
      </c>
      <c r="D26" s="159">
        <v>0</v>
      </c>
      <c r="E26" s="159">
        <v>35</v>
      </c>
      <c r="F26" s="14">
        <f>D26*E26</f>
        <v>0</v>
      </c>
      <c r="G26" s="70"/>
      <c r="I26" s="138"/>
      <c r="P26"/>
    </row>
    <row r="27" spans="1:16" ht="25.5">
      <c r="A27" s="63"/>
      <c r="B27" s="157" t="s">
        <v>69</v>
      </c>
      <c r="C27" s="158" t="s">
        <v>18</v>
      </c>
      <c r="D27" s="159">
        <v>0</v>
      </c>
      <c r="E27" s="159">
        <v>150</v>
      </c>
      <c r="F27" s="14">
        <f>D27*E27</f>
        <v>0</v>
      </c>
      <c r="G27" s="70"/>
      <c r="I27" s="138"/>
      <c r="P27"/>
    </row>
    <row r="28" spans="1:16" ht="12.75">
      <c r="A28" s="63"/>
      <c r="B28" s="149" t="s">
        <v>72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38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38"/>
      <c r="P29" s="138"/>
    </row>
    <row r="30" spans="1:16" ht="14.25" customHeight="1" thickBot="1">
      <c r="A30" s="150">
        <v>3</v>
      </c>
      <c r="B30" s="125" t="s">
        <v>50</v>
      </c>
      <c r="C30" s="118"/>
      <c r="D30" s="118"/>
      <c r="E30" s="118"/>
      <c r="F30" s="119"/>
      <c r="G30" s="121">
        <f>SUM(F31:F41)</f>
        <v>663.875</v>
      </c>
      <c r="I30" s="138"/>
      <c r="K30" s="115"/>
      <c r="P30" s="138"/>
    </row>
    <row r="31" spans="1:16" ht="12.75">
      <c r="A31" s="63"/>
      <c r="B31" s="47"/>
      <c r="C31" s="15"/>
      <c r="D31" s="16"/>
      <c r="E31" s="16"/>
      <c r="F31" s="17"/>
      <c r="G31" s="70"/>
      <c r="I31" s="138"/>
      <c r="P31" s="138"/>
    </row>
    <row r="32" spans="1:16" ht="53.25" customHeight="1">
      <c r="A32" s="63"/>
      <c r="B32" s="123" t="s">
        <v>52</v>
      </c>
      <c r="C32" s="12" t="s">
        <v>18</v>
      </c>
      <c r="D32" s="51">
        <v>7</v>
      </c>
      <c r="E32" s="51">
        <v>48.5</v>
      </c>
      <c r="F32" s="14">
        <f>D32*E32</f>
        <v>339.5</v>
      </c>
      <c r="G32" s="70"/>
      <c r="I32" s="138"/>
      <c r="P32" s="138"/>
    </row>
    <row r="33" spans="1:16" ht="25.5">
      <c r="A33" s="116"/>
      <c r="B33" s="123" t="s">
        <v>55</v>
      </c>
      <c r="C33" s="15" t="s">
        <v>54</v>
      </c>
      <c r="D33" s="16">
        <v>1</v>
      </c>
      <c r="E33" s="16">
        <v>310</v>
      </c>
      <c r="F33" s="14">
        <f>D33*E33</f>
        <v>310</v>
      </c>
      <c r="G33" s="70"/>
      <c r="I33" s="138"/>
      <c r="P33" s="138"/>
    </row>
    <row r="34" spans="1:16" ht="13.5" thickBot="1">
      <c r="A34" s="62"/>
      <c r="B34" s="114"/>
      <c r="C34" s="43"/>
      <c r="D34" s="44"/>
      <c r="E34" s="44"/>
      <c r="F34" s="45"/>
      <c r="G34" s="70"/>
      <c r="I34" s="138"/>
      <c r="P34" s="138"/>
    </row>
    <row r="35" spans="1:16" ht="13.5" thickBot="1">
      <c r="A35" s="120">
        <v>4</v>
      </c>
      <c r="B35" s="125" t="s">
        <v>51</v>
      </c>
      <c r="C35" s="118"/>
      <c r="D35" s="118"/>
      <c r="E35" s="118"/>
      <c r="F35" s="119"/>
      <c r="G35" s="121">
        <f>SUM(F36:F45)</f>
        <v>47.125</v>
      </c>
      <c r="P35" s="138"/>
    </row>
    <row r="36" spans="1:16" ht="12.75">
      <c r="A36" s="126"/>
      <c r="B36" s="114" t="s">
        <v>76</v>
      </c>
      <c r="C36" s="43" t="s">
        <v>37</v>
      </c>
      <c r="D36" s="44">
        <v>1.15</v>
      </c>
      <c r="E36" s="44">
        <v>12.5</v>
      </c>
      <c r="F36" s="14">
        <f aca="true" t="shared" si="1" ref="F36:F45">D36*E36</f>
        <v>14.374999999999998</v>
      </c>
      <c r="G36" s="70"/>
      <c r="P36"/>
    </row>
    <row r="37" spans="1:16" ht="12.75">
      <c r="A37" s="126"/>
      <c r="B37" s="114" t="s">
        <v>58</v>
      </c>
      <c r="C37" s="43" t="s">
        <v>37</v>
      </c>
      <c r="D37" s="44">
        <v>0</v>
      </c>
      <c r="E37" s="44">
        <v>12.5</v>
      </c>
      <c r="F37" s="14">
        <f t="shared" si="1"/>
        <v>0</v>
      </c>
      <c r="G37" s="70"/>
      <c r="P37"/>
    </row>
    <row r="38" spans="1:16" ht="12.75">
      <c r="A38" s="126"/>
      <c r="B38" s="114" t="s">
        <v>56</v>
      </c>
      <c r="C38" s="43" t="s">
        <v>37</v>
      </c>
      <c r="D38" s="44">
        <v>0</v>
      </c>
      <c r="E38" s="44">
        <v>12.5</v>
      </c>
      <c r="F38" s="14">
        <f t="shared" si="1"/>
        <v>0</v>
      </c>
      <c r="G38" s="70"/>
      <c r="P38"/>
    </row>
    <row r="39" spans="1:16" ht="12.75">
      <c r="A39" s="126"/>
      <c r="B39" s="114" t="s">
        <v>75</v>
      </c>
      <c r="C39" s="43" t="s">
        <v>37</v>
      </c>
      <c r="D39" s="44">
        <v>0.4</v>
      </c>
      <c r="E39" s="44">
        <v>12.5</v>
      </c>
      <c r="F39" s="14"/>
      <c r="G39" s="70"/>
      <c r="P39"/>
    </row>
    <row r="40" spans="1:16" ht="12.75">
      <c r="A40" s="126"/>
      <c r="B40" s="114" t="s">
        <v>59</v>
      </c>
      <c r="C40" s="43" t="s">
        <v>37</v>
      </c>
      <c r="D40" s="44">
        <v>0</v>
      </c>
      <c r="E40" s="44">
        <v>12.5</v>
      </c>
      <c r="F40" s="14">
        <f t="shared" si="1"/>
        <v>0</v>
      </c>
      <c r="G40" s="70"/>
      <c r="P40"/>
    </row>
    <row r="41" spans="1:7" ht="12.75">
      <c r="A41" s="126"/>
      <c r="B41" s="114" t="s">
        <v>60</v>
      </c>
      <c r="C41" s="43" t="s">
        <v>37</v>
      </c>
      <c r="D41" s="44"/>
      <c r="E41" s="44">
        <v>12.5</v>
      </c>
      <c r="F41" s="14">
        <f t="shared" si="1"/>
        <v>0</v>
      </c>
      <c r="G41" s="70"/>
    </row>
    <row r="42" spans="1:7" ht="12.75">
      <c r="A42" s="126"/>
      <c r="B42" s="114" t="s">
        <v>61</v>
      </c>
      <c r="C42" s="43" t="s">
        <v>37</v>
      </c>
      <c r="D42" s="44"/>
      <c r="E42" s="44"/>
      <c r="F42" s="14">
        <f t="shared" si="1"/>
        <v>0</v>
      </c>
      <c r="G42" s="70"/>
    </row>
    <row r="43" spans="1:7" ht="12.75">
      <c r="A43" s="126"/>
      <c r="B43" s="114" t="s">
        <v>74</v>
      </c>
      <c r="C43" s="43" t="s">
        <v>37</v>
      </c>
      <c r="D43" s="44">
        <v>0.38</v>
      </c>
      <c r="E43" s="44">
        <v>12.5</v>
      </c>
      <c r="F43" s="14">
        <f t="shared" si="1"/>
        <v>4.75</v>
      </c>
      <c r="G43" s="70"/>
    </row>
    <row r="44" spans="1:7" ht="25.5">
      <c r="A44" s="126"/>
      <c r="B44" s="114" t="s">
        <v>63</v>
      </c>
      <c r="C44" s="43" t="s">
        <v>37</v>
      </c>
      <c r="D44" s="44">
        <v>1.12</v>
      </c>
      <c r="E44" s="44">
        <v>12.5</v>
      </c>
      <c r="F44" s="14">
        <f t="shared" si="1"/>
        <v>14.000000000000002</v>
      </c>
      <c r="G44" s="70"/>
    </row>
    <row r="45" spans="1:7" ht="25.5">
      <c r="A45" s="126"/>
      <c r="B45" s="114" t="s">
        <v>64</v>
      </c>
      <c r="C45" s="43" t="s">
        <v>37</v>
      </c>
      <c r="D45" s="44">
        <v>1.12</v>
      </c>
      <c r="E45" s="44">
        <v>12.5</v>
      </c>
      <c r="F45" s="14">
        <f t="shared" si="1"/>
        <v>14.000000000000002</v>
      </c>
      <c r="G45" s="70"/>
    </row>
    <row r="46" spans="1:7" ht="12.75">
      <c r="A46" s="62"/>
      <c r="B46" s="114"/>
      <c r="C46" s="43"/>
      <c r="D46" s="44"/>
      <c r="E46" s="44"/>
      <c r="F46" s="45"/>
      <c r="G46" s="70"/>
    </row>
    <row r="47" spans="1:7" ht="13.5" thickBot="1">
      <c r="A47" s="64"/>
      <c r="B47" s="52"/>
      <c r="C47" s="53"/>
      <c r="D47" s="54"/>
      <c r="E47" s="54"/>
      <c r="F47" s="55"/>
      <c r="G47" s="73"/>
    </row>
    <row r="48" spans="1:7" ht="13.5" thickBot="1">
      <c r="A48" s="56"/>
      <c r="B48" s="57"/>
      <c r="C48" s="18"/>
      <c r="D48" s="19"/>
      <c r="E48" s="58" t="s">
        <v>15</v>
      </c>
      <c r="F48" s="59"/>
      <c r="G48" s="48">
        <f>G8+G20+G30+G35</f>
        <v>1634.76</v>
      </c>
    </row>
    <row r="50" ht="12.75">
      <c r="F50" s="21"/>
    </row>
    <row r="52" ht="12.75">
      <c r="J52" s="21"/>
    </row>
    <row r="54" ht="12.75">
      <c r="F54" s="21"/>
    </row>
    <row r="55" spans="2:6" ht="12.75">
      <c r="B55" s="151"/>
      <c r="F55" s="21"/>
    </row>
    <row r="56" spans="2:6" ht="12.75">
      <c r="B56" s="151"/>
      <c r="F56" s="21"/>
    </row>
    <row r="57" spans="5:6" ht="12.75">
      <c r="E57" s="21"/>
      <c r="F57" s="21"/>
    </row>
    <row r="58" ht="12.75">
      <c r="E58" s="21"/>
    </row>
    <row r="60" ht="12.75">
      <c r="E60" s="21"/>
    </row>
    <row r="61" spans="2:6" ht="12.75">
      <c r="B61" s="21">
        <f>SUM(D36:D45)</f>
        <v>4.17</v>
      </c>
      <c r="D61" s="21"/>
      <c r="F61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31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101" t="s">
        <v>25</v>
      </c>
      <c r="B2" s="102" t="s">
        <v>31</v>
      </c>
      <c r="C2" s="103"/>
      <c r="D2" s="165" t="s">
        <v>77</v>
      </c>
      <c r="E2" s="166"/>
      <c r="F2" s="166"/>
      <c r="G2" s="167"/>
    </row>
    <row r="3" spans="1:7" ht="13.5" customHeight="1">
      <c r="A3" s="127" t="s">
        <v>32</v>
      </c>
      <c r="B3" s="128" t="s">
        <v>34</v>
      </c>
      <c r="C3" s="136"/>
      <c r="D3" s="168"/>
      <c r="E3" s="169"/>
      <c r="F3" s="169"/>
      <c r="G3" s="170"/>
    </row>
    <row r="4" spans="1:7" ht="15.75" customHeight="1" thickBot="1">
      <c r="A4" s="22" t="s">
        <v>33</v>
      </c>
      <c r="B4" s="23" t="s">
        <v>35</v>
      </c>
      <c r="C4" s="24"/>
      <c r="D4" s="168"/>
      <c r="E4" s="169"/>
      <c r="F4" s="169"/>
      <c r="G4" s="170"/>
    </row>
    <row r="5" spans="1:7" ht="17.25" customHeight="1">
      <c r="A5" s="2" t="s">
        <v>16</v>
      </c>
      <c r="B5" s="3" t="s">
        <v>17</v>
      </c>
      <c r="C5" s="163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64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117">
        <v>1</v>
      </c>
      <c r="B8" s="117" t="s">
        <v>36</v>
      </c>
      <c r="C8" s="118"/>
      <c r="D8" s="118"/>
      <c r="E8" s="118"/>
      <c r="F8" s="119"/>
      <c r="G8" s="121">
        <f>SUM(F9:F19)</f>
        <v>0</v>
      </c>
      <c r="J8" s="21"/>
    </row>
    <row r="9" spans="1:7" ht="12.75">
      <c r="A9" s="139"/>
      <c r="B9" s="140"/>
      <c r="C9" s="141"/>
      <c r="D9" s="142"/>
      <c r="E9" s="142"/>
      <c r="F9" s="143"/>
      <c r="G9" s="69"/>
    </row>
    <row r="10" spans="1:9" ht="51">
      <c r="A10" s="63"/>
      <c r="B10" s="123" t="s">
        <v>41</v>
      </c>
      <c r="C10" s="15" t="s">
        <v>37</v>
      </c>
      <c r="D10" s="13"/>
      <c r="E10" s="13">
        <v>35.65</v>
      </c>
      <c r="F10" s="13">
        <f>D10*E10</f>
        <v>0</v>
      </c>
      <c r="G10" s="71"/>
      <c r="I10" s="137"/>
    </row>
    <row r="11" spans="1:9" ht="12.75">
      <c r="A11" s="63"/>
      <c r="B11" s="123" t="s">
        <v>38</v>
      </c>
      <c r="C11" s="15" t="s">
        <v>39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23" t="s">
        <v>40</v>
      </c>
      <c r="C12" s="15" t="s">
        <v>39</v>
      </c>
      <c r="D12" s="13"/>
      <c r="E12" s="13">
        <v>348.81</v>
      </c>
      <c r="F12" s="13">
        <f t="shared" si="0"/>
        <v>0</v>
      </c>
      <c r="G12" s="71"/>
      <c r="I12" s="138"/>
    </row>
    <row r="13" spans="1:16" ht="28.5" customHeight="1">
      <c r="A13" s="63"/>
      <c r="B13" s="123" t="s">
        <v>42</v>
      </c>
      <c r="C13" s="15" t="s">
        <v>37</v>
      </c>
      <c r="D13" s="13"/>
      <c r="E13" s="13">
        <v>24.41</v>
      </c>
      <c r="F13" s="13">
        <f t="shared" si="0"/>
        <v>0</v>
      </c>
      <c r="G13" s="71"/>
      <c r="I13" s="138"/>
      <c r="P13" s="137"/>
    </row>
    <row r="14" spans="1:16" ht="25.5">
      <c r="A14" s="63"/>
      <c r="B14" s="123" t="s">
        <v>43</v>
      </c>
      <c r="C14" s="15" t="s">
        <v>37</v>
      </c>
      <c r="D14" s="13"/>
      <c r="E14" s="13">
        <v>190.37</v>
      </c>
      <c r="F14" s="13">
        <f t="shared" si="0"/>
        <v>0</v>
      </c>
      <c r="G14" s="71"/>
      <c r="I14" s="138"/>
      <c r="P14"/>
    </row>
    <row r="15" spans="1:16" ht="12.75">
      <c r="A15" s="63"/>
      <c r="B15" s="123" t="s">
        <v>44</v>
      </c>
      <c r="C15" s="15" t="s">
        <v>37</v>
      </c>
      <c r="D15" s="13"/>
      <c r="E15" s="13">
        <v>15.09</v>
      </c>
      <c r="F15" s="13">
        <f t="shared" si="0"/>
        <v>0</v>
      </c>
      <c r="G15" s="71"/>
      <c r="I15" s="138"/>
      <c r="P15" s="138"/>
    </row>
    <row r="16" spans="1:16" ht="25.5">
      <c r="A16" s="63"/>
      <c r="B16" s="123" t="s">
        <v>46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38"/>
      <c r="P16" s="138"/>
    </row>
    <row r="17" spans="1:16" ht="30" customHeight="1">
      <c r="A17" s="60"/>
      <c r="B17" s="123" t="s">
        <v>45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38"/>
      <c r="P17" s="138"/>
    </row>
    <row r="18" spans="1:16" ht="25.5">
      <c r="A18" s="61"/>
      <c r="B18" s="124" t="s">
        <v>48</v>
      </c>
      <c r="C18" s="50" t="s">
        <v>47</v>
      </c>
      <c r="D18" s="51"/>
      <c r="E18" s="51">
        <v>28.5</v>
      </c>
      <c r="F18" s="14">
        <f t="shared" si="0"/>
        <v>0</v>
      </c>
      <c r="G18" s="71"/>
      <c r="I18" s="138"/>
      <c r="P18" s="138"/>
    </row>
    <row r="19" spans="1:16" ht="13.5" thickBot="1">
      <c r="A19" s="144"/>
      <c r="B19" s="145"/>
      <c r="C19" s="146"/>
      <c r="D19" s="147"/>
      <c r="E19" s="147"/>
      <c r="F19" s="148">
        <f>IF($D19=0,0,ROUND($D19*$E19,2))</f>
        <v>0</v>
      </c>
      <c r="G19" s="72"/>
      <c r="I19"/>
      <c r="P19" s="138"/>
    </row>
    <row r="20" spans="1:16" ht="13.5" thickBot="1">
      <c r="A20" s="150">
        <v>2</v>
      </c>
      <c r="B20" s="125" t="s">
        <v>49</v>
      </c>
      <c r="C20" s="118"/>
      <c r="D20" s="118"/>
      <c r="E20" s="118"/>
      <c r="F20" s="119"/>
      <c r="G20" s="121">
        <f>SUM(F21:F33)</f>
        <v>1044.68</v>
      </c>
      <c r="I20"/>
      <c r="P20" s="138"/>
    </row>
    <row r="21" spans="1:16" ht="12.75">
      <c r="A21" s="63"/>
      <c r="B21" s="46"/>
      <c r="C21" s="15"/>
      <c r="D21" s="16"/>
      <c r="E21" s="16"/>
      <c r="F21" s="17"/>
      <c r="G21" s="70"/>
      <c r="I21" s="138"/>
      <c r="P21"/>
    </row>
    <row r="22" spans="1:16" ht="25.5">
      <c r="A22" s="63"/>
      <c r="B22" s="123" t="s">
        <v>53</v>
      </c>
      <c r="C22" s="12" t="s">
        <v>18</v>
      </c>
      <c r="D22" s="51">
        <v>4</v>
      </c>
      <c r="E22" s="51">
        <v>91.42</v>
      </c>
      <c r="F22" s="14">
        <f>D22*E22</f>
        <v>365.68</v>
      </c>
      <c r="G22" s="70"/>
      <c r="I22" s="138"/>
      <c r="P22"/>
    </row>
    <row r="23" spans="1:16" ht="25.5">
      <c r="A23" s="63"/>
      <c r="B23" s="123" t="s">
        <v>67</v>
      </c>
      <c r="C23" s="12" t="s">
        <v>18</v>
      </c>
      <c r="D23" s="51"/>
      <c r="E23" s="51">
        <v>150</v>
      </c>
      <c r="F23" s="51"/>
      <c r="G23" s="70"/>
      <c r="I23" s="138"/>
      <c r="P23"/>
    </row>
    <row r="24" spans="1:16" ht="12.75">
      <c r="A24" s="63"/>
      <c r="B24" s="123"/>
      <c r="C24" s="12"/>
      <c r="D24" s="51"/>
      <c r="E24" s="51"/>
      <c r="F24" s="51"/>
      <c r="G24" s="70"/>
      <c r="I24" s="138"/>
      <c r="P24"/>
    </row>
    <row r="25" spans="1:16" ht="12.75">
      <c r="A25" s="63"/>
      <c r="B25" s="123" t="s">
        <v>71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38"/>
      <c r="P25"/>
    </row>
    <row r="26" spans="1:16" ht="25.5">
      <c r="A26" s="63"/>
      <c r="B26" s="157" t="s">
        <v>70</v>
      </c>
      <c r="C26" s="158" t="s">
        <v>18</v>
      </c>
      <c r="D26" s="159">
        <v>0</v>
      </c>
      <c r="E26" s="159">
        <v>35</v>
      </c>
      <c r="F26" s="14">
        <f>D26*E26</f>
        <v>0</v>
      </c>
      <c r="G26" s="70"/>
      <c r="I26" s="138"/>
      <c r="P26"/>
    </row>
    <row r="27" spans="1:16" ht="25.5">
      <c r="A27" s="63"/>
      <c r="B27" s="157" t="s">
        <v>69</v>
      </c>
      <c r="C27" s="158" t="s">
        <v>18</v>
      </c>
      <c r="D27" s="159">
        <v>0</v>
      </c>
      <c r="E27" s="159">
        <v>150</v>
      </c>
      <c r="F27" s="14">
        <f>D27*E27</f>
        <v>0</v>
      </c>
      <c r="G27" s="70"/>
      <c r="I27" s="138"/>
      <c r="P27"/>
    </row>
    <row r="28" spans="1:16" ht="12.75">
      <c r="A28" s="63"/>
      <c r="B28" s="149" t="s">
        <v>72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38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38"/>
      <c r="P29" s="138"/>
    </row>
    <row r="30" spans="1:16" ht="14.25" customHeight="1" thickBot="1">
      <c r="A30" s="150">
        <v>3</v>
      </c>
      <c r="B30" s="125" t="s">
        <v>50</v>
      </c>
      <c r="C30" s="118"/>
      <c r="D30" s="118"/>
      <c r="E30" s="118"/>
      <c r="F30" s="119"/>
      <c r="G30" s="121">
        <f>SUM(F31:F42)</f>
        <v>694.6375</v>
      </c>
      <c r="I30" s="138"/>
      <c r="K30" s="115"/>
      <c r="P30" s="138"/>
    </row>
    <row r="31" spans="1:16" ht="12.75">
      <c r="A31" s="63"/>
      <c r="B31" s="47"/>
      <c r="C31" s="15"/>
      <c r="D31" s="16"/>
      <c r="E31" s="16"/>
      <c r="F31" s="17"/>
      <c r="G31" s="70"/>
      <c r="I31" s="138"/>
      <c r="P31" s="138"/>
    </row>
    <row r="32" spans="1:16" ht="53.25" customHeight="1">
      <c r="A32" s="63"/>
      <c r="B32" s="123" t="s">
        <v>52</v>
      </c>
      <c r="C32" s="12" t="s">
        <v>18</v>
      </c>
      <c r="D32" s="51">
        <v>14</v>
      </c>
      <c r="E32" s="51">
        <v>48.5</v>
      </c>
      <c r="F32" s="14">
        <f>D32*E32</f>
        <v>679</v>
      </c>
      <c r="G32" s="70"/>
      <c r="I32" s="138"/>
      <c r="P32" s="138"/>
    </row>
    <row r="33" spans="1:16" ht="25.5">
      <c r="A33" s="116"/>
      <c r="B33" s="123" t="s">
        <v>55</v>
      </c>
      <c r="C33" s="15" t="s">
        <v>54</v>
      </c>
      <c r="D33" s="16"/>
      <c r="E33" s="16">
        <v>310</v>
      </c>
      <c r="F33" s="14">
        <f>D33*E33</f>
        <v>0</v>
      </c>
      <c r="G33" s="70"/>
      <c r="I33" s="138"/>
      <c r="P33" s="138"/>
    </row>
    <row r="34" spans="1:16" ht="13.5" thickBot="1">
      <c r="A34" s="62"/>
      <c r="B34" s="114"/>
      <c r="C34" s="43"/>
      <c r="D34" s="44"/>
      <c r="E34" s="44"/>
      <c r="F34" s="45"/>
      <c r="G34" s="70"/>
      <c r="I34" s="138"/>
      <c r="P34" s="138"/>
    </row>
    <row r="35" spans="1:16" ht="13.5" thickBot="1">
      <c r="A35" s="120">
        <v>4</v>
      </c>
      <c r="B35" s="125" t="s">
        <v>51</v>
      </c>
      <c r="C35" s="118"/>
      <c r="D35" s="118"/>
      <c r="E35" s="118"/>
      <c r="F35" s="119"/>
      <c r="G35" s="121">
        <f>SUM(F36:F46)</f>
        <v>33.3875</v>
      </c>
      <c r="P35" s="138"/>
    </row>
    <row r="36" spans="1:16" ht="12.75">
      <c r="A36" s="126"/>
      <c r="B36" s="114" t="s">
        <v>79</v>
      </c>
      <c r="C36" s="43" t="s">
        <v>37</v>
      </c>
      <c r="D36" s="44">
        <v>1.02</v>
      </c>
      <c r="E36" s="44">
        <v>12.5</v>
      </c>
      <c r="F36" s="14">
        <f aca="true" t="shared" si="1" ref="F36:F46">D36*E36</f>
        <v>12.75</v>
      </c>
      <c r="G36" s="70"/>
      <c r="P36"/>
    </row>
    <row r="37" spans="1:16" ht="12.75">
      <c r="A37" s="126"/>
      <c r="B37" s="114" t="s">
        <v>58</v>
      </c>
      <c r="C37" s="43" t="s">
        <v>37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26"/>
      <c r="B38" s="114" t="s">
        <v>56</v>
      </c>
      <c r="C38" s="43" t="s">
        <v>37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26"/>
      <c r="B39" s="114" t="s">
        <v>75</v>
      </c>
      <c r="C39" s="43" t="s">
        <v>37</v>
      </c>
      <c r="D39" s="44">
        <v>0.15</v>
      </c>
      <c r="E39" s="44">
        <v>12.5</v>
      </c>
      <c r="F39" s="14">
        <f t="shared" si="1"/>
        <v>1.875</v>
      </c>
      <c r="G39" s="70"/>
      <c r="P39"/>
    </row>
    <row r="40" spans="1:16" ht="12.75">
      <c r="A40" s="126"/>
      <c r="B40" s="114" t="s">
        <v>80</v>
      </c>
      <c r="C40" s="43" t="s">
        <v>37</v>
      </c>
      <c r="D40" s="44">
        <v>0.075</v>
      </c>
      <c r="E40" s="44">
        <v>13.5</v>
      </c>
      <c r="F40" s="14">
        <f t="shared" si="1"/>
        <v>1.0125</v>
      </c>
      <c r="G40" s="70"/>
      <c r="P40"/>
    </row>
    <row r="41" spans="1:16" ht="12.75">
      <c r="A41" s="126"/>
      <c r="B41" s="114" t="s">
        <v>59</v>
      </c>
      <c r="C41" s="43" t="s">
        <v>37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26"/>
      <c r="B42" s="114" t="s">
        <v>60</v>
      </c>
      <c r="C42" s="43" t="s">
        <v>37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26"/>
      <c r="B43" s="114" t="s">
        <v>61</v>
      </c>
      <c r="C43" s="43" t="s">
        <v>37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26"/>
      <c r="B44" s="114" t="s">
        <v>78</v>
      </c>
      <c r="C44" s="43" t="s">
        <v>37</v>
      </c>
      <c r="D44" s="44">
        <v>0.3</v>
      </c>
      <c r="E44" s="44">
        <v>12.5</v>
      </c>
      <c r="F44" s="14">
        <f t="shared" si="1"/>
        <v>3.75</v>
      </c>
      <c r="G44" s="70"/>
    </row>
    <row r="45" spans="1:7" ht="25.5">
      <c r="A45" s="126"/>
      <c r="B45" s="114" t="s">
        <v>63</v>
      </c>
      <c r="C45" s="43" t="s">
        <v>37</v>
      </c>
      <c r="D45" s="44">
        <v>0</v>
      </c>
      <c r="E45" s="44">
        <v>12.5</v>
      </c>
      <c r="F45" s="14">
        <f t="shared" si="1"/>
        <v>0</v>
      </c>
      <c r="G45" s="70"/>
    </row>
    <row r="46" spans="1:7" ht="25.5">
      <c r="A46" s="126"/>
      <c r="B46" s="114" t="s">
        <v>64</v>
      </c>
      <c r="C46" s="43" t="s">
        <v>37</v>
      </c>
      <c r="D46" s="44">
        <v>1.12</v>
      </c>
      <c r="E46" s="44">
        <v>12.5</v>
      </c>
      <c r="F46" s="14">
        <f t="shared" si="1"/>
        <v>14.000000000000002</v>
      </c>
      <c r="G46" s="70"/>
    </row>
    <row r="47" spans="1:7" ht="12.75">
      <c r="A47" s="62"/>
      <c r="B47" s="114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1772.7050000000002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51"/>
      <c r="F56" s="21"/>
    </row>
    <row r="57" spans="2:6" ht="12.75">
      <c r="B57" s="160">
        <f>SUM(D36:D46)</f>
        <v>2.665</v>
      </c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4:6" ht="12.75"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101" t="s">
        <v>25</v>
      </c>
      <c r="B2" s="102" t="s">
        <v>31</v>
      </c>
      <c r="C2" s="103"/>
      <c r="D2" s="165" t="s">
        <v>84</v>
      </c>
      <c r="E2" s="166"/>
      <c r="F2" s="166"/>
      <c r="G2" s="167"/>
    </row>
    <row r="3" spans="1:7" ht="13.5" customHeight="1">
      <c r="A3" s="127" t="s">
        <v>32</v>
      </c>
      <c r="B3" s="128" t="s">
        <v>34</v>
      </c>
      <c r="C3" s="136"/>
      <c r="D3" s="168"/>
      <c r="E3" s="169"/>
      <c r="F3" s="169"/>
      <c r="G3" s="170"/>
    </row>
    <row r="4" spans="1:7" ht="15.75" customHeight="1" thickBot="1">
      <c r="A4" s="22" t="s">
        <v>33</v>
      </c>
      <c r="B4" s="23" t="s">
        <v>35</v>
      </c>
      <c r="C4" s="24"/>
      <c r="D4" s="168"/>
      <c r="E4" s="169"/>
      <c r="F4" s="169"/>
      <c r="G4" s="170"/>
    </row>
    <row r="5" spans="1:7" ht="17.25" customHeight="1">
      <c r="A5" s="2" t="s">
        <v>16</v>
      </c>
      <c r="B5" s="3" t="s">
        <v>17</v>
      </c>
      <c r="C5" s="163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64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117">
        <v>1</v>
      </c>
      <c r="B8" s="117" t="s">
        <v>36</v>
      </c>
      <c r="C8" s="118"/>
      <c r="D8" s="118"/>
      <c r="E8" s="118"/>
      <c r="F8" s="119"/>
      <c r="G8" s="121">
        <f>SUM(F9:F19)</f>
        <v>0</v>
      </c>
      <c r="J8" s="21"/>
    </row>
    <row r="9" spans="1:7" ht="12.75">
      <c r="A9" s="139"/>
      <c r="B9" s="140"/>
      <c r="C9" s="141"/>
      <c r="D9" s="142"/>
      <c r="E9" s="142"/>
      <c r="F9" s="143"/>
      <c r="G9" s="69"/>
    </row>
    <row r="10" spans="1:9" ht="51">
      <c r="A10" s="63"/>
      <c r="B10" s="123" t="s">
        <v>41</v>
      </c>
      <c r="C10" s="15" t="s">
        <v>37</v>
      </c>
      <c r="D10" s="13"/>
      <c r="E10" s="13">
        <v>35.65</v>
      </c>
      <c r="F10" s="13">
        <f>D10*E10</f>
        <v>0</v>
      </c>
      <c r="G10" s="71"/>
      <c r="I10" s="137"/>
    </row>
    <row r="11" spans="1:9" ht="12.75">
      <c r="A11" s="63"/>
      <c r="B11" s="123" t="s">
        <v>38</v>
      </c>
      <c r="C11" s="15" t="s">
        <v>39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23" t="s">
        <v>40</v>
      </c>
      <c r="C12" s="15" t="s">
        <v>39</v>
      </c>
      <c r="D12" s="13"/>
      <c r="E12" s="13">
        <v>348.81</v>
      </c>
      <c r="F12" s="13">
        <f t="shared" si="0"/>
        <v>0</v>
      </c>
      <c r="G12" s="71"/>
      <c r="I12" s="138"/>
    </row>
    <row r="13" spans="1:16" ht="28.5" customHeight="1">
      <c r="A13" s="63"/>
      <c r="B13" s="123" t="s">
        <v>42</v>
      </c>
      <c r="C13" s="15" t="s">
        <v>37</v>
      </c>
      <c r="D13" s="13"/>
      <c r="E13" s="13">
        <v>24.41</v>
      </c>
      <c r="F13" s="13">
        <f t="shared" si="0"/>
        <v>0</v>
      </c>
      <c r="G13" s="71"/>
      <c r="I13" s="138"/>
      <c r="P13" s="137"/>
    </row>
    <row r="14" spans="1:16" ht="25.5">
      <c r="A14" s="63"/>
      <c r="B14" s="123" t="s">
        <v>43</v>
      </c>
      <c r="C14" s="15" t="s">
        <v>37</v>
      </c>
      <c r="D14" s="13"/>
      <c r="E14" s="13">
        <v>190.37</v>
      </c>
      <c r="F14" s="13">
        <f t="shared" si="0"/>
        <v>0</v>
      </c>
      <c r="G14" s="71"/>
      <c r="I14" s="138"/>
      <c r="P14"/>
    </row>
    <row r="15" spans="1:16" ht="12.75">
      <c r="A15" s="63"/>
      <c r="B15" s="123" t="s">
        <v>44</v>
      </c>
      <c r="C15" s="15" t="s">
        <v>37</v>
      </c>
      <c r="D15" s="13"/>
      <c r="E15" s="13">
        <v>15.09</v>
      </c>
      <c r="F15" s="13">
        <f t="shared" si="0"/>
        <v>0</v>
      </c>
      <c r="G15" s="71"/>
      <c r="I15" s="138"/>
      <c r="P15" s="138"/>
    </row>
    <row r="16" spans="1:16" ht="25.5">
      <c r="A16" s="63"/>
      <c r="B16" s="123" t="s">
        <v>46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38"/>
      <c r="P16" s="138"/>
    </row>
    <row r="17" spans="1:16" ht="30" customHeight="1">
      <c r="A17" s="60"/>
      <c r="B17" s="123" t="s">
        <v>45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38"/>
      <c r="P17" s="138"/>
    </row>
    <row r="18" spans="1:16" ht="25.5">
      <c r="A18" s="61"/>
      <c r="B18" s="124" t="s">
        <v>48</v>
      </c>
      <c r="C18" s="50" t="s">
        <v>47</v>
      </c>
      <c r="D18" s="51"/>
      <c r="E18" s="51">
        <v>28.5</v>
      </c>
      <c r="F18" s="14">
        <f t="shared" si="0"/>
        <v>0</v>
      </c>
      <c r="G18" s="71"/>
      <c r="I18" s="138"/>
      <c r="P18" s="138"/>
    </row>
    <row r="19" spans="1:16" ht="13.5" thickBot="1">
      <c r="A19" s="144"/>
      <c r="B19" s="145"/>
      <c r="C19" s="146"/>
      <c r="D19" s="147"/>
      <c r="E19" s="147"/>
      <c r="F19" s="148">
        <f>IF($D19=0,0,ROUND($D19*$E19,2))</f>
        <v>0</v>
      </c>
      <c r="G19" s="72"/>
      <c r="I19"/>
      <c r="P19" s="138"/>
    </row>
    <row r="20" spans="1:16" ht="13.5" thickBot="1">
      <c r="A20" s="150">
        <v>2</v>
      </c>
      <c r="B20" s="125" t="s">
        <v>49</v>
      </c>
      <c r="C20" s="118"/>
      <c r="D20" s="118"/>
      <c r="E20" s="118"/>
      <c r="F20" s="119"/>
      <c r="G20" s="121">
        <f>SUM(F21:F33)</f>
        <v>2557.62</v>
      </c>
      <c r="I20"/>
      <c r="P20" s="138"/>
    </row>
    <row r="21" spans="1:16" ht="12.75">
      <c r="A21" s="63"/>
      <c r="B21" s="46"/>
      <c r="C21" s="15"/>
      <c r="D21" s="16"/>
      <c r="E21" s="16"/>
      <c r="F21" s="17"/>
      <c r="G21" s="70"/>
      <c r="I21" s="138"/>
      <c r="P21"/>
    </row>
    <row r="22" spans="1:16" ht="25.5">
      <c r="A22" s="63"/>
      <c r="B22" s="123" t="s">
        <v>53</v>
      </c>
      <c r="C22" s="12" t="s">
        <v>18</v>
      </c>
      <c r="D22" s="51">
        <v>11</v>
      </c>
      <c r="E22" s="51">
        <v>91.42</v>
      </c>
      <c r="F22" s="14">
        <f>D22*E22</f>
        <v>1005.62</v>
      </c>
      <c r="G22" s="70"/>
      <c r="I22" s="138"/>
      <c r="P22"/>
    </row>
    <row r="23" spans="1:16" ht="25.5">
      <c r="A23" s="63"/>
      <c r="B23" s="123" t="s">
        <v>67</v>
      </c>
      <c r="C23" s="12" t="s">
        <v>18</v>
      </c>
      <c r="D23" s="51"/>
      <c r="E23" s="51">
        <v>150</v>
      </c>
      <c r="F23" s="51"/>
      <c r="G23" s="70"/>
      <c r="I23" s="138"/>
      <c r="P23"/>
    </row>
    <row r="24" spans="1:16" ht="12.75">
      <c r="A24" s="63"/>
      <c r="B24" s="123"/>
      <c r="C24" s="12"/>
      <c r="D24" s="51"/>
      <c r="E24" s="51"/>
      <c r="F24" s="51"/>
      <c r="G24" s="70"/>
      <c r="I24" s="138"/>
      <c r="P24"/>
    </row>
    <row r="25" spans="1:16" ht="12.75">
      <c r="A25" s="63"/>
      <c r="B25" s="123" t="s">
        <v>71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38"/>
      <c r="P25"/>
    </row>
    <row r="26" spans="1:16" ht="25.5">
      <c r="A26" s="63"/>
      <c r="B26" s="157" t="s">
        <v>70</v>
      </c>
      <c r="C26" s="158" t="s">
        <v>18</v>
      </c>
      <c r="D26" s="159">
        <v>0</v>
      </c>
      <c r="E26" s="159">
        <v>35</v>
      </c>
      <c r="F26" s="14">
        <f>D26*E26</f>
        <v>0</v>
      </c>
      <c r="G26" s="70"/>
      <c r="I26" s="138"/>
      <c r="P26"/>
    </row>
    <row r="27" spans="1:16" ht="25.5">
      <c r="A27" s="63"/>
      <c r="B27" s="157" t="s">
        <v>69</v>
      </c>
      <c r="C27" s="158" t="s">
        <v>18</v>
      </c>
      <c r="D27" s="159">
        <v>0</v>
      </c>
      <c r="E27" s="159">
        <v>150</v>
      </c>
      <c r="F27" s="14">
        <f>D27*E27</f>
        <v>0</v>
      </c>
      <c r="G27" s="70"/>
      <c r="I27" s="138"/>
      <c r="P27"/>
    </row>
    <row r="28" spans="1:16" ht="12.75">
      <c r="A28" s="63"/>
      <c r="B28" s="149" t="s">
        <v>72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38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38"/>
      <c r="P29" s="138"/>
    </row>
    <row r="30" spans="1:16" ht="14.25" customHeight="1" thickBot="1">
      <c r="A30" s="150">
        <v>3</v>
      </c>
      <c r="B30" s="125" t="s">
        <v>50</v>
      </c>
      <c r="C30" s="118"/>
      <c r="D30" s="118"/>
      <c r="E30" s="118"/>
      <c r="F30" s="119"/>
      <c r="G30" s="121">
        <f>SUM(F31:F42)</f>
        <v>1583.25</v>
      </c>
      <c r="I30" s="138"/>
      <c r="K30" s="115"/>
      <c r="P30" s="138"/>
    </row>
    <row r="31" spans="1:16" ht="12.75">
      <c r="A31" s="63"/>
      <c r="B31" s="47"/>
      <c r="C31" s="15"/>
      <c r="D31" s="16"/>
      <c r="E31" s="16"/>
      <c r="F31" s="17"/>
      <c r="G31" s="70"/>
      <c r="I31" s="138"/>
      <c r="P31" s="138"/>
    </row>
    <row r="32" spans="1:16" ht="53.25" customHeight="1">
      <c r="A32" s="63"/>
      <c r="B32" s="123" t="s">
        <v>52</v>
      </c>
      <c r="C32" s="12" t="s">
        <v>18</v>
      </c>
      <c r="D32" s="51">
        <v>32</v>
      </c>
      <c r="E32" s="51">
        <v>48.5</v>
      </c>
      <c r="F32" s="14">
        <f>D32*E32</f>
        <v>1552</v>
      </c>
      <c r="G32" s="70"/>
      <c r="I32" s="138"/>
      <c r="P32" s="138"/>
    </row>
    <row r="33" spans="1:16" ht="25.5">
      <c r="A33" s="116"/>
      <c r="B33" s="123" t="s">
        <v>55</v>
      </c>
      <c r="C33" s="15" t="s">
        <v>54</v>
      </c>
      <c r="D33" s="16"/>
      <c r="E33" s="16">
        <v>310</v>
      </c>
      <c r="F33" s="14">
        <f>D33*E33</f>
        <v>0</v>
      </c>
      <c r="G33" s="70"/>
      <c r="I33" s="138"/>
      <c r="P33" s="138"/>
    </row>
    <row r="34" spans="1:16" ht="13.5" thickBot="1">
      <c r="A34" s="62"/>
      <c r="B34" s="114"/>
      <c r="C34" s="43"/>
      <c r="D34" s="44"/>
      <c r="E34" s="44"/>
      <c r="F34" s="45"/>
      <c r="G34" s="70"/>
      <c r="I34" s="138"/>
      <c r="P34" s="138"/>
    </row>
    <row r="35" spans="1:16" ht="13.5" thickBot="1">
      <c r="A35" s="120">
        <v>4</v>
      </c>
      <c r="B35" s="125" t="s">
        <v>51</v>
      </c>
      <c r="C35" s="118"/>
      <c r="D35" s="118"/>
      <c r="E35" s="118"/>
      <c r="F35" s="119"/>
      <c r="G35" s="121">
        <f>SUM(F36:F46)</f>
        <v>138.75</v>
      </c>
      <c r="P35" s="138"/>
    </row>
    <row r="36" spans="1:16" ht="12.75">
      <c r="A36" s="126">
        <v>12</v>
      </c>
      <c r="B36" s="114" t="s">
        <v>79</v>
      </c>
      <c r="C36" s="43" t="s">
        <v>37</v>
      </c>
      <c r="D36" s="44">
        <v>2.5</v>
      </c>
      <c r="E36" s="44">
        <v>12.5</v>
      </c>
      <c r="F36" s="14">
        <f aca="true" t="shared" si="1" ref="F36:F46">D36*E36</f>
        <v>31.25</v>
      </c>
      <c r="G36" s="70"/>
      <c r="P36"/>
    </row>
    <row r="37" spans="1:16" ht="12.75">
      <c r="A37" s="126"/>
      <c r="B37" s="114" t="s">
        <v>58</v>
      </c>
      <c r="C37" s="43" t="s">
        <v>37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26"/>
      <c r="B38" s="114" t="s">
        <v>56</v>
      </c>
      <c r="C38" s="43" t="s">
        <v>37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26"/>
      <c r="B39" s="114" t="s">
        <v>75</v>
      </c>
      <c r="C39" s="43" t="s">
        <v>37</v>
      </c>
      <c r="D39" s="44"/>
      <c r="E39" s="44">
        <v>12.5</v>
      </c>
      <c r="F39" s="14">
        <f t="shared" si="1"/>
        <v>0</v>
      </c>
      <c r="G39" s="70"/>
      <c r="P39"/>
    </row>
    <row r="40" spans="1:16" ht="12.75">
      <c r="A40" s="126"/>
      <c r="B40" s="114" t="s">
        <v>80</v>
      </c>
      <c r="C40" s="43" t="s">
        <v>37</v>
      </c>
      <c r="D40" s="44"/>
      <c r="E40" s="44">
        <v>13.5</v>
      </c>
      <c r="F40" s="14">
        <f t="shared" si="1"/>
        <v>0</v>
      </c>
      <c r="G40" s="70"/>
      <c r="P40"/>
    </row>
    <row r="41" spans="1:16" ht="12.75">
      <c r="A41" s="126"/>
      <c r="B41" s="114" t="s">
        <v>59</v>
      </c>
      <c r="C41" s="43" t="s">
        <v>37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26"/>
      <c r="B42" s="114" t="s">
        <v>60</v>
      </c>
      <c r="C42" s="43" t="s">
        <v>37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26"/>
      <c r="B43" s="114" t="s">
        <v>61</v>
      </c>
      <c r="C43" s="43" t="s">
        <v>37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26"/>
      <c r="B44" s="114" t="s">
        <v>78</v>
      </c>
      <c r="C44" s="43" t="s">
        <v>37</v>
      </c>
      <c r="D44" s="44">
        <v>3</v>
      </c>
      <c r="E44" s="44">
        <v>12.5</v>
      </c>
      <c r="F44" s="14">
        <f t="shared" si="1"/>
        <v>37.5</v>
      </c>
      <c r="G44" s="70"/>
    </row>
    <row r="45" spans="1:7" ht="25.5">
      <c r="A45" s="126"/>
      <c r="B45" s="114" t="s">
        <v>63</v>
      </c>
      <c r="C45" s="43" t="s">
        <v>37</v>
      </c>
      <c r="D45" s="44"/>
      <c r="E45" s="44">
        <v>12.5</v>
      </c>
      <c r="F45" s="14">
        <f t="shared" si="1"/>
        <v>0</v>
      </c>
      <c r="G45" s="70"/>
    </row>
    <row r="46" spans="1:7" ht="25.5">
      <c r="A46" s="126"/>
      <c r="B46" s="114" t="s">
        <v>64</v>
      </c>
      <c r="C46" s="43" t="s">
        <v>37</v>
      </c>
      <c r="D46" s="44">
        <f>5*1.12</f>
        <v>5.6000000000000005</v>
      </c>
      <c r="E46" s="44">
        <v>12.5</v>
      </c>
      <c r="F46" s="14">
        <f t="shared" si="1"/>
        <v>70</v>
      </c>
      <c r="G46" s="70"/>
    </row>
    <row r="47" spans="1:7" ht="12.75">
      <c r="A47" s="62"/>
      <c r="B47" s="114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4279.62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60">
        <f>SUM(D36:D46)</f>
        <v>11.100000000000001</v>
      </c>
      <c r="F56" s="21"/>
    </row>
    <row r="57" spans="2:6" ht="12.75">
      <c r="B57" s="151"/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4:6" ht="12.75"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101" t="s">
        <v>25</v>
      </c>
      <c r="B2" s="102" t="s">
        <v>31</v>
      </c>
      <c r="C2" s="103"/>
      <c r="D2" s="165" t="s">
        <v>82</v>
      </c>
      <c r="E2" s="166"/>
      <c r="F2" s="166"/>
      <c r="G2" s="167"/>
    </row>
    <row r="3" spans="1:7" ht="13.5" customHeight="1">
      <c r="A3" s="127" t="s">
        <v>32</v>
      </c>
      <c r="B3" s="128" t="s">
        <v>34</v>
      </c>
      <c r="C3" s="136"/>
      <c r="D3" s="168"/>
      <c r="E3" s="169"/>
      <c r="F3" s="169"/>
      <c r="G3" s="170"/>
    </row>
    <row r="4" spans="1:7" ht="15.75" customHeight="1" thickBot="1">
      <c r="A4" s="22" t="s">
        <v>33</v>
      </c>
      <c r="B4" s="23" t="s">
        <v>35</v>
      </c>
      <c r="C4" s="24"/>
      <c r="D4" s="168"/>
      <c r="E4" s="169"/>
      <c r="F4" s="169"/>
      <c r="G4" s="170"/>
    </row>
    <row r="5" spans="1:7" ht="17.25" customHeight="1">
      <c r="A5" s="2" t="s">
        <v>16</v>
      </c>
      <c r="B5" s="3" t="s">
        <v>17</v>
      </c>
      <c r="C5" s="163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64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117">
        <v>1</v>
      </c>
      <c r="B8" s="117" t="s">
        <v>36</v>
      </c>
      <c r="C8" s="118"/>
      <c r="D8" s="118"/>
      <c r="E8" s="118"/>
      <c r="F8" s="119"/>
      <c r="G8" s="121">
        <f>SUM(F9:F19)</f>
        <v>0</v>
      </c>
      <c r="J8" s="21"/>
    </row>
    <row r="9" spans="1:7" ht="12.75">
      <c r="A9" s="139"/>
      <c r="B9" s="140"/>
      <c r="C9" s="141"/>
      <c r="D9" s="142"/>
      <c r="E9" s="142"/>
      <c r="F9" s="143"/>
      <c r="G9" s="69"/>
    </row>
    <row r="10" spans="1:9" ht="51">
      <c r="A10" s="63"/>
      <c r="B10" s="123" t="s">
        <v>41</v>
      </c>
      <c r="C10" s="15" t="s">
        <v>37</v>
      </c>
      <c r="D10" s="13"/>
      <c r="E10" s="13">
        <v>35.65</v>
      </c>
      <c r="F10" s="13">
        <f>D10*E10</f>
        <v>0</v>
      </c>
      <c r="G10" s="71"/>
      <c r="I10" s="137"/>
    </row>
    <row r="11" spans="1:9" ht="12.75">
      <c r="A11" s="63"/>
      <c r="B11" s="123" t="s">
        <v>38</v>
      </c>
      <c r="C11" s="15" t="s">
        <v>39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23" t="s">
        <v>40</v>
      </c>
      <c r="C12" s="15" t="s">
        <v>39</v>
      </c>
      <c r="D12" s="13"/>
      <c r="E12" s="13">
        <v>348.81</v>
      </c>
      <c r="F12" s="13">
        <f t="shared" si="0"/>
        <v>0</v>
      </c>
      <c r="G12" s="71"/>
      <c r="I12" s="138"/>
    </row>
    <row r="13" spans="1:16" ht="28.5" customHeight="1">
      <c r="A13" s="63"/>
      <c r="B13" s="123" t="s">
        <v>42</v>
      </c>
      <c r="C13" s="15" t="s">
        <v>37</v>
      </c>
      <c r="D13" s="13"/>
      <c r="E13" s="13">
        <v>24.41</v>
      </c>
      <c r="F13" s="13">
        <f t="shared" si="0"/>
        <v>0</v>
      </c>
      <c r="G13" s="71"/>
      <c r="I13" s="138"/>
      <c r="P13" s="137"/>
    </row>
    <row r="14" spans="1:16" ht="25.5">
      <c r="A14" s="63"/>
      <c r="B14" s="123" t="s">
        <v>43</v>
      </c>
      <c r="C14" s="15" t="s">
        <v>37</v>
      </c>
      <c r="D14" s="13"/>
      <c r="E14" s="13">
        <v>190.37</v>
      </c>
      <c r="F14" s="13">
        <f t="shared" si="0"/>
        <v>0</v>
      </c>
      <c r="G14" s="71"/>
      <c r="I14" s="138"/>
      <c r="P14"/>
    </row>
    <row r="15" spans="1:16" ht="12.75">
      <c r="A15" s="63"/>
      <c r="B15" s="123" t="s">
        <v>44</v>
      </c>
      <c r="C15" s="15" t="s">
        <v>37</v>
      </c>
      <c r="D15" s="13"/>
      <c r="E15" s="13">
        <v>15.09</v>
      </c>
      <c r="F15" s="13">
        <f t="shared" si="0"/>
        <v>0</v>
      </c>
      <c r="G15" s="71"/>
      <c r="I15" s="138"/>
      <c r="P15" s="138"/>
    </row>
    <row r="16" spans="1:16" ht="25.5">
      <c r="A16" s="63"/>
      <c r="B16" s="123" t="s">
        <v>46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38"/>
      <c r="P16" s="138"/>
    </row>
    <row r="17" spans="1:16" ht="30" customHeight="1">
      <c r="A17" s="60"/>
      <c r="B17" s="123" t="s">
        <v>45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38"/>
      <c r="P17" s="138"/>
    </row>
    <row r="18" spans="1:16" ht="25.5">
      <c r="A18" s="61"/>
      <c r="B18" s="124" t="s">
        <v>48</v>
      </c>
      <c r="C18" s="50" t="s">
        <v>47</v>
      </c>
      <c r="D18" s="51"/>
      <c r="E18" s="51">
        <v>28.5</v>
      </c>
      <c r="F18" s="14">
        <f t="shared" si="0"/>
        <v>0</v>
      </c>
      <c r="G18" s="71"/>
      <c r="I18" s="138"/>
      <c r="P18" s="138"/>
    </row>
    <row r="19" spans="1:16" ht="13.5" thickBot="1">
      <c r="A19" s="144"/>
      <c r="B19" s="145"/>
      <c r="C19" s="146"/>
      <c r="D19" s="147"/>
      <c r="E19" s="147"/>
      <c r="F19" s="148">
        <f>IF($D19=0,0,ROUND($D19*$E19,2))</f>
        <v>0</v>
      </c>
      <c r="G19" s="72"/>
      <c r="I19"/>
      <c r="P19" s="138"/>
    </row>
    <row r="20" spans="1:16" ht="13.5" thickBot="1">
      <c r="A20" s="150">
        <v>2</v>
      </c>
      <c r="B20" s="125" t="s">
        <v>49</v>
      </c>
      <c r="C20" s="118"/>
      <c r="D20" s="118"/>
      <c r="E20" s="118"/>
      <c r="F20" s="119"/>
      <c r="G20" s="121">
        <f>SUM(F21:F33)</f>
        <v>516.76</v>
      </c>
      <c r="I20"/>
      <c r="P20" s="138"/>
    </row>
    <row r="21" spans="1:16" ht="12.75">
      <c r="A21" s="63"/>
      <c r="B21" s="46"/>
      <c r="C21" s="15"/>
      <c r="D21" s="16"/>
      <c r="E21" s="16"/>
      <c r="F21" s="17"/>
      <c r="G21" s="70"/>
      <c r="I21" s="138"/>
      <c r="P21"/>
    </row>
    <row r="22" spans="1:16" ht="25.5">
      <c r="A22" s="63"/>
      <c r="B22" s="123" t="s">
        <v>53</v>
      </c>
      <c r="C22" s="12" t="s">
        <v>18</v>
      </c>
      <c r="D22" s="51">
        <v>3</v>
      </c>
      <c r="E22" s="51">
        <v>91.42</v>
      </c>
      <c r="F22" s="14">
        <f>D22*E22</f>
        <v>274.26</v>
      </c>
      <c r="G22" s="70"/>
      <c r="I22" s="138"/>
      <c r="P22"/>
    </row>
    <row r="23" spans="1:16" ht="25.5">
      <c r="A23" s="63"/>
      <c r="B23" s="123" t="s">
        <v>67</v>
      </c>
      <c r="C23" s="12" t="s">
        <v>18</v>
      </c>
      <c r="D23" s="51"/>
      <c r="E23" s="51">
        <v>150</v>
      </c>
      <c r="F23" s="51"/>
      <c r="G23" s="70"/>
      <c r="I23" s="138"/>
      <c r="P23"/>
    </row>
    <row r="24" spans="1:16" ht="12.75">
      <c r="A24" s="63"/>
      <c r="B24" s="123"/>
      <c r="C24" s="12"/>
      <c r="D24" s="51"/>
      <c r="E24" s="51"/>
      <c r="F24" s="51"/>
      <c r="G24" s="70"/>
      <c r="I24" s="138"/>
      <c r="P24"/>
    </row>
    <row r="25" spans="1:16" ht="12.75">
      <c r="A25" s="63"/>
      <c r="B25" s="123" t="s">
        <v>71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38"/>
      <c r="P25"/>
    </row>
    <row r="26" spans="1:16" ht="25.5">
      <c r="A26" s="63"/>
      <c r="B26" s="157" t="s">
        <v>70</v>
      </c>
      <c r="C26" s="158" t="s">
        <v>18</v>
      </c>
      <c r="D26" s="159">
        <v>0</v>
      </c>
      <c r="E26" s="159">
        <v>35</v>
      </c>
      <c r="F26" s="14">
        <f>D26*E26</f>
        <v>0</v>
      </c>
      <c r="G26" s="70"/>
      <c r="I26" s="138"/>
      <c r="P26"/>
    </row>
    <row r="27" spans="1:16" ht="25.5">
      <c r="A27" s="63"/>
      <c r="B27" s="157" t="s">
        <v>69</v>
      </c>
      <c r="C27" s="158" t="s">
        <v>18</v>
      </c>
      <c r="D27" s="159">
        <v>0</v>
      </c>
      <c r="E27" s="159">
        <v>150</v>
      </c>
      <c r="F27" s="14">
        <f>D27*E27</f>
        <v>0</v>
      </c>
      <c r="G27" s="70"/>
      <c r="I27" s="138"/>
      <c r="P27"/>
    </row>
    <row r="28" spans="1:16" ht="12.75">
      <c r="A28" s="63"/>
      <c r="B28" s="149" t="s">
        <v>72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38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38"/>
      <c r="P29" s="138"/>
    </row>
    <row r="30" spans="1:16" ht="14.25" customHeight="1" thickBot="1">
      <c r="A30" s="150">
        <v>3</v>
      </c>
      <c r="B30" s="125" t="s">
        <v>50</v>
      </c>
      <c r="C30" s="118"/>
      <c r="D30" s="118"/>
      <c r="E30" s="118"/>
      <c r="F30" s="119"/>
      <c r="G30" s="121">
        <f>SUM(F31:F42)</f>
        <v>247.5</v>
      </c>
      <c r="I30" s="138"/>
      <c r="K30" s="115"/>
      <c r="P30" s="138"/>
    </row>
    <row r="31" spans="1:16" ht="12.75">
      <c r="A31" s="63"/>
      <c r="B31" s="47"/>
      <c r="C31" s="15"/>
      <c r="D31" s="16"/>
      <c r="E31" s="16"/>
      <c r="F31" s="17"/>
      <c r="G31" s="70"/>
      <c r="I31" s="138"/>
      <c r="P31" s="138"/>
    </row>
    <row r="32" spans="1:16" ht="53.25" customHeight="1">
      <c r="A32" s="63"/>
      <c r="B32" s="123" t="s">
        <v>52</v>
      </c>
      <c r="C32" s="12" t="s">
        <v>18</v>
      </c>
      <c r="D32" s="51">
        <v>5</v>
      </c>
      <c r="E32" s="51">
        <v>48.5</v>
      </c>
      <c r="F32" s="14">
        <f>D32*E32</f>
        <v>242.5</v>
      </c>
      <c r="G32" s="70"/>
      <c r="I32" s="138"/>
      <c r="P32" s="138"/>
    </row>
    <row r="33" spans="1:16" ht="25.5">
      <c r="A33" s="116"/>
      <c r="B33" s="123" t="s">
        <v>55</v>
      </c>
      <c r="C33" s="15" t="s">
        <v>54</v>
      </c>
      <c r="D33" s="16"/>
      <c r="E33" s="16">
        <v>310</v>
      </c>
      <c r="F33" s="14">
        <f>D33*E33</f>
        <v>0</v>
      </c>
      <c r="G33" s="70"/>
      <c r="I33" s="138"/>
      <c r="P33" s="138"/>
    </row>
    <row r="34" spans="1:16" ht="13.5" thickBot="1">
      <c r="A34" s="62"/>
      <c r="B34" s="114"/>
      <c r="C34" s="43"/>
      <c r="D34" s="44"/>
      <c r="E34" s="44"/>
      <c r="F34" s="45"/>
      <c r="G34" s="70"/>
      <c r="I34" s="138"/>
      <c r="P34" s="138"/>
    </row>
    <row r="35" spans="1:16" ht="13.5" thickBot="1">
      <c r="A35" s="120">
        <v>4</v>
      </c>
      <c r="B35" s="125" t="s">
        <v>51</v>
      </c>
      <c r="C35" s="118"/>
      <c r="D35" s="118"/>
      <c r="E35" s="118"/>
      <c r="F35" s="119"/>
      <c r="G35" s="121">
        <f>SUM(F36:F46)</f>
        <v>35.625</v>
      </c>
      <c r="P35" s="138"/>
    </row>
    <row r="36" spans="1:16" ht="12.75">
      <c r="A36" s="126"/>
      <c r="B36" s="114" t="s">
        <v>79</v>
      </c>
      <c r="C36" s="43" t="s">
        <v>37</v>
      </c>
      <c r="D36" s="44">
        <v>0.4</v>
      </c>
      <c r="E36" s="44">
        <v>12.5</v>
      </c>
      <c r="F36" s="14">
        <f aca="true" t="shared" si="1" ref="F36:F46">D36*E36</f>
        <v>5</v>
      </c>
      <c r="G36" s="70"/>
      <c r="P36"/>
    </row>
    <row r="37" spans="1:16" ht="12.75">
      <c r="A37" s="126"/>
      <c r="B37" s="114" t="s">
        <v>58</v>
      </c>
      <c r="C37" s="43" t="s">
        <v>37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26"/>
      <c r="B38" s="114" t="s">
        <v>56</v>
      </c>
      <c r="C38" s="43" t="s">
        <v>37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26"/>
      <c r="B39" s="114" t="s">
        <v>75</v>
      </c>
      <c r="C39" s="43" t="s">
        <v>37</v>
      </c>
      <c r="D39" s="44"/>
      <c r="E39" s="44">
        <v>12.5</v>
      </c>
      <c r="F39" s="14">
        <f t="shared" si="1"/>
        <v>0</v>
      </c>
      <c r="G39" s="70"/>
      <c r="P39"/>
    </row>
    <row r="40" spans="1:16" ht="12.75">
      <c r="A40" s="126"/>
      <c r="B40" s="114" t="s">
        <v>80</v>
      </c>
      <c r="C40" s="43" t="s">
        <v>37</v>
      </c>
      <c r="D40" s="44"/>
      <c r="E40" s="44">
        <v>13.5</v>
      </c>
      <c r="F40" s="14">
        <f t="shared" si="1"/>
        <v>0</v>
      </c>
      <c r="G40" s="70"/>
      <c r="P40"/>
    </row>
    <row r="41" spans="1:16" ht="12.75">
      <c r="A41" s="126"/>
      <c r="B41" s="114" t="s">
        <v>59</v>
      </c>
      <c r="C41" s="43" t="s">
        <v>37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26"/>
      <c r="B42" s="114" t="s">
        <v>60</v>
      </c>
      <c r="C42" s="43" t="s">
        <v>37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26"/>
      <c r="B43" s="114" t="s">
        <v>61</v>
      </c>
      <c r="C43" s="43" t="s">
        <v>37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26"/>
      <c r="B44" s="114" t="s">
        <v>78</v>
      </c>
      <c r="C44" s="43" t="s">
        <v>37</v>
      </c>
      <c r="D44" s="44">
        <v>0.21</v>
      </c>
      <c r="E44" s="44">
        <v>12.5</v>
      </c>
      <c r="F44" s="14">
        <f t="shared" si="1"/>
        <v>2.625</v>
      </c>
      <c r="G44" s="70"/>
    </row>
    <row r="45" spans="1:7" ht="25.5">
      <c r="A45" s="126"/>
      <c r="B45" s="114" t="s">
        <v>63</v>
      </c>
      <c r="C45" s="43" t="s">
        <v>37</v>
      </c>
      <c r="D45" s="44">
        <v>1.12</v>
      </c>
      <c r="E45" s="44">
        <v>12.5</v>
      </c>
      <c r="F45" s="14">
        <f t="shared" si="1"/>
        <v>14.000000000000002</v>
      </c>
      <c r="G45" s="70"/>
    </row>
    <row r="46" spans="1:7" ht="25.5">
      <c r="A46" s="126"/>
      <c r="B46" s="114" t="s">
        <v>64</v>
      </c>
      <c r="C46" s="43" t="s">
        <v>37</v>
      </c>
      <c r="D46" s="44">
        <v>1.12</v>
      </c>
      <c r="E46" s="44">
        <v>12.5</v>
      </c>
      <c r="F46" s="14">
        <f t="shared" si="1"/>
        <v>14.000000000000002</v>
      </c>
      <c r="G46" s="70"/>
    </row>
    <row r="47" spans="1:7" ht="12.75">
      <c r="A47" s="62"/>
      <c r="B47" s="114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799.885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51"/>
      <c r="F56" s="21"/>
    </row>
    <row r="57" spans="2:6" ht="12.75">
      <c r="B57" s="160">
        <f>SUM(D36:D46)</f>
        <v>2.85</v>
      </c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4:6" ht="12.75"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101" t="s">
        <v>25</v>
      </c>
      <c r="B2" s="102" t="s">
        <v>31</v>
      </c>
      <c r="C2" s="103"/>
      <c r="D2" s="165" t="s">
        <v>81</v>
      </c>
      <c r="E2" s="166"/>
      <c r="F2" s="166"/>
      <c r="G2" s="167"/>
    </row>
    <row r="3" spans="1:7" ht="13.5" customHeight="1">
      <c r="A3" s="127" t="s">
        <v>32</v>
      </c>
      <c r="B3" s="128" t="s">
        <v>34</v>
      </c>
      <c r="C3" s="136"/>
      <c r="D3" s="168"/>
      <c r="E3" s="169"/>
      <c r="F3" s="169"/>
      <c r="G3" s="170"/>
    </row>
    <row r="4" spans="1:7" ht="15.75" customHeight="1" thickBot="1">
      <c r="A4" s="22" t="s">
        <v>33</v>
      </c>
      <c r="B4" s="23" t="s">
        <v>35</v>
      </c>
      <c r="C4" s="24"/>
      <c r="D4" s="168"/>
      <c r="E4" s="169"/>
      <c r="F4" s="169"/>
      <c r="G4" s="170"/>
    </row>
    <row r="5" spans="1:7" ht="17.25" customHeight="1">
      <c r="A5" s="2" t="s">
        <v>16</v>
      </c>
      <c r="B5" s="3" t="s">
        <v>17</v>
      </c>
      <c r="C5" s="163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64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117">
        <v>1</v>
      </c>
      <c r="B8" s="117" t="s">
        <v>36</v>
      </c>
      <c r="C8" s="118"/>
      <c r="D8" s="118"/>
      <c r="E8" s="118"/>
      <c r="F8" s="119"/>
      <c r="G8" s="121">
        <f>SUM(F9:F19)</f>
        <v>0</v>
      </c>
      <c r="J8" s="21"/>
    </row>
    <row r="9" spans="1:7" ht="12.75">
      <c r="A9" s="139"/>
      <c r="B9" s="140"/>
      <c r="C9" s="141"/>
      <c r="D9" s="142"/>
      <c r="E9" s="142"/>
      <c r="F9" s="143"/>
      <c r="G9" s="69"/>
    </row>
    <row r="10" spans="1:9" ht="51">
      <c r="A10" s="63"/>
      <c r="B10" s="123" t="s">
        <v>41</v>
      </c>
      <c r="C10" s="15" t="s">
        <v>37</v>
      </c>
      <c r="D10" s="13"/>
      <c r="E10" s="13">
        <v>35.65</v>
      </c>
      <c r="F10" s="13">
        <f>D10*E10</f>
        <v>0</v>
      </c>
      <c r="G10" s="71"/>
      <c r="I10" s="137"/>
    </row>
    <row r="11" spans="1:9" ht="12.75">
      <c r="A11" s="63"/>
      <c r="B11" s="123" t="s">
        <v>38</v>
      </c>
      <c r="C11" s="15" t="s">
        <v>39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23" t="s">
        <v>40</v>
      </c>
      <c r="C12" s="15" t="s">
        <v>39</v>
      </c>
      <c r="D12" s="13"/>
      <c r="E12" s="13">
        <v>348.81</v>
      </c>
      <c r="F12" s="13">
        <f t="shared" si="0"/>
        <v>0</v>
      </c>
      <c r="G12" s="71"/>
      <c r="I12" s="138"/>
    </row>
    <row r="13" spans="1:16" ht="28.5" customHeight="1">
      <c r="A13" s="63"/>
      <c r="B13" s="123" t="s">
        <v>42</v>
      </c>
      <c r="C13" s="15" t="s">
        <v>37</v>
      </c>
      <c r="D13" s="13"/>
      <c r="E13" s="13">
        <v>24.41</v>
      </c>
      <c r="F13" s="13">
        <f t="shared" si="0"/>
        <v>0</v>
      </c>
      <c r="G13" s="71"/>
      <c r="I13" s="138"/>
      <c r="P13" s="137"/>
    </row>
    <row r="14" spans="1:16" ht="25.5">
      <c r="A14" s="63"/>
      <c r="B14" s="123" t="s">
        <v>43</v>
      </c>
      <c r="C14" s="15" t="s">
        <v>37</v>
      </c>
      <c r="D14" s="13"/>
      <c r="E14" s="13">
        <v>190.37</v>
      </c>
      <c r="F14" s="13">
        <f t="shared" si="0"/>
        <v>0</v>
      </c>
      <c r="G14" s="71"/>
      <c r="I14" s="138"/>
      <c r="P14"/>
    </row>
    <row r="15" spans="1:16" ht="12.75">
      <c r="A15" s="63"/>
      <c r="B15" s="123" t="s">
        <v>44</v>
      </c>
      <c r="C15" s="15" t="s">
        <v>37</v>
      </c>
      <c r="D15" s="13"/>
      <c r="E15" s="13">
        <v>15.09</v>
      </c>
      <c r="F15" s="13">
        <f t="shared" si="0"/>
        <v>0</v>
      </c>
      <c r="G15" s="71"/>
      <c r="I15" s="138"/>
      <c r="P15" s="138"/>
    </row>
    <row r="16" spans="1:16" ht="25.5">
      <c r="A16" s="63"/>
      <c r="B16" s="123" t="s">
        <v>46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38"/>
      <c r="P16" s="138"/>
    </row>
    <row r="17" spans="1:16" ht="30" customHeight="1">
      <c r="A17" s="60"/>
      <c r="B17" s="123" t="s">
        <v>45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38"/>
      <c r="P17" s="138"/>
    </row>
    <row r="18" spans="1:16" ht="25.5">
      <c r="A18" s="61"/>
      <c r="B18" s="124" t="s">
        <v>48</v>
      </c>
      <c r="C18" s="50" t="s">
        <v>47</v>
      </c>
      <c r="D18" s="51"/>
      <c r="E18" s="51">
        <v>28.5</v>
      </c>
      <c r="F18" s="14">
        <f t="shared" si="0"/>
        <v>0</v>
      </c>
      <c r="G18" s="71"/>
      <c r="I18" s="138"/>
      <c r="P18" s="138"/>
    </row>
    <row r="19" spans="1:16" ht="13.5" thickBot="1">
      <c r="A19" s="144"/>
      <c r="B19" s="145"/>
      <c r="C19" s="146"/>
      <c r="D19" s="147"/>
      <c r="E19" s="147"/>
      <c r="F19" s="148">
        <f>IF($D19=0,0,ROUND($D19*$E19,2))</f>
        <v>0</v>
      </c>
      <c r="G19" s="72"/>
      <c r="I19"/>
      <c r="P19" s="138"/>
    </row>
    <row r="20" spans="1:16" ht="13.5" thickBot="1">
      <c r="A20" s="150">
        <v>2</v>
      </c>
      <c r="B20" s="125" t="s">
        <v>49</v>
      </c>
      <c r="C20" s="118"/>
      <c r="D20" s="118"/>
      <c r="E20" s="118"/>
      <c r="F20" s="119"/>
      <c r="G20" s="121">
        <f>SUM(F21:F33)</f>
        <v>1184.6</v>
      </c>
      <c r="I20"/>
      <c r="P20" s="138"/>
    </row>
    <row r="21" spans="1:16" ht="12.75">
      <c r="A21" s="63"/>
      <c r="B21" s="46"/>
      <c r="C21" s="15"/>
      <c r="D21" s="16"/>
      <c r="E21" s="16"/>
      <c r="F21" s="17"/>
      <c r="G21" s="70"/>
      <c r="I21" s="138"/>
      <c r="P21"/>
    </row>
    <row r="22" spans="1:16" ht="25.5">
      <c r="A22" s="63"/>
      <c r="B22" s="123" t="s">
        <v>53</v>
      </c>
      <c r="C22" s="12" t="s">
        <v>18</v>
      </c>
      <c r="D22" s="51">
        <v>5</v>
      </c>
      <c r="E22" s="51">
        <v>91.42</v>
      </c>
      <c r="F22" s="14">
        <f>D22*E22</f>
        <v>457.1</v>
      </c>
      <c r="G22" s="70"/>
      <c r="I22" s="138"/>
      <c r="P22"/>
    </row>
    <row r="23" spans="1:16" ht="25.5">
      <c r="A23" s="63"/>
      <c r="B23" s="123" t="s">
        <v>67</v>
      </c>
      <c r="C23" s="12" t="s">
        <v>18</v>
      </c>
      <c r="D23" s="51"/>
      <c r="E23" s="51">
        <v>150</v>
      </c>
      <c r="F23" s="51"/>
      <c r="G23" s="70"/>
      <c r="I23" s="138"/>
      <c r="P23"/>
    </row>
    <row r="24" spans="1:16" ht="12.75">
      <c r="A24" s="63"/>
      <c r="B24" s="123"/>
      <c r="C24" s="12"/>
      <c r="D24" s="51"/>
      <c r="E24" s="51"/>
      <c r="F24" s="51"/>
      <c r="G24" s="70"/>
      <c r="I24" s="138"/>
      <c r="P24"/>
    </row>
    <row r="25" spans="1:16" ht="12.75">
      <c r="A25" s="63"/>
      <c r="B25" s="123" t="s">
        <v>71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38"/>
      <c r="P25"/>
    </row>
    <row r="26" spans="1:16" ht="25.5">
      <c r="A26" s="63"/>
      <c r="B26" s="157" t="s">
        <v>70</v>
      </c>
      <c r="C26" s="158" t="s">
        <v>18</v>
      </c>
      <c r="D26" s="159">
        <v>0</v>
      </c>
      <c r="E26" s="159">
        <v>35</v>
      </c>
      <c r="F26" s="14">
        <f>D26*E26</f>
        <v>0</v>
      </c>
      <c r="G26" s="70"/>
      <c r="I26" s="138"/>
      <c r="P26"/>
    </row>
    <row r="27" spans="1:16" ht="25.5">
      <c r="A27" s="63"/>
      <c r="B27" s="157" t="s">
        <v>69</v>
      </c>
      <c r="C27" s="158" t="s">
        <v>18</v>
      </c>
      <c r="D27" s="159">
        <v>0</v>
      </c>
      <c r="E27" s="159">
        <v>150</v>
      </c>
      <c r="F27" s="14">
        <f>D27*E27</f>
        <v>0</v>
      </c>
      <c r="G27" s="70"/>
      <c r="I27" s="138"/>
      <c r="P27"/>
    </row>
    <row r="28" spans="1:16" ht="12.75">
      <c r="A28" s="63"/>
      <c r="B28" s="149" t="s">
        <v>72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38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38"/>
      <c r="P29" s="138"/>
    </row>
    <row r="30" spans="1:16" ht="14.25" customHeight="1" thickBot="1">
      <c r="A30" s="150">
        <v>3</v>
      </c>
      <c r="B30" s="125" t="s">
        <v>50</v>
      </c>
      <c r="C30" s="118"/>
      <c r="D30" s="118"/>
      <c r="E30" s="118"/>
      <c r="F30" s="119"/>
      <c r="G30" s="121">
        <f>SUM(F31:F42)</f>
        <v>735</v>
      </c>
      <c r="I30" s="138"/>
      <c r="K30" s="115"/>
      <c r="P30" s="138"/>
    </row>
    <row r="31" spans="1:16" ht="12.75">
      <c r="A31" s="63"/>
      <c r="B31" s="47"/>
      <c r="C31" s="15"/>
      <c r="D31" s="16"/>
      <c r="E31" s="16"/>
      <c r="F31" s="17"/>
      <c r="G31" s="70"/>
      <c r="I31" s="138"/>
      <c r="P31" s="138"/>
    </row>
    <row r="32" spans="1:16" ht="53.25" customHeight="1">
      <c r="A32" s="63"/>
      <c r="B32" s="123" t="s">
        <v>52</v>
      </c>
      <c r="C32" s="12" t="s">
        <v>18</v>
      </c>
      <c r="D32" s="51">
        <v>15</v>
      </c>
      <c r="E32" s="51">
        <v>48.5</v>
      </c>
      <c r="F32" s="14">
        <f>D32*E32</f>
        <v>727.5</v>
      </c>
      <c r="G32" s="70"/>
      <c r="I32" s="138"/>
      <c r="P32" s="138"/>
    </row>
    <row r="33" spans="1:16" ht="25.5">
      <c r="A33" s="116"/>
      <c r="B33" s="123" t="s">
        <v>55</v>
      </c>
      <c r="C33" s="15" t="s">
        <v>54</v>
      </c>
      <c r="D33" s="16"/>
      <c r="E33" s="16">
        <v>310</v>
      </c>
      <c r="F33" s="14">
        <f>D33*E33</f>
        <v>0</v>
      </c>
      <c r="G33" s="70"/>
      <c r="I33" s="138"/>
      <c r="P33" s="138"/>
    </row>
    <row r="34" spans="1:16" ht="13.5" thickBot="1">
      <c r="A34" s="62"/>
      <c r="B34" s="114"/>
      <c r="C34" s="43"/>
      <c r="D34" s="44"/>
      <c r="E34" s="44"/>
      <c r="F34" s="45"/>
      <c r="G34" s="70"/>
      <c r="I34" s="138"/>
      <c r="P34" s="138"/>
    </row>
    <row r="35" spans="1:16" ht="13.5" thickBot="1">
      <c r="A35" s="120">
        <v>4</v>
      </c>
      <c r="B35" s="125" t="s">
        <v>51</v>
      </c>
      <c r="C35" s="118"/>
      <c r="D35" s="118"/>
      <c r="E35" s="118"/>
      <c r="F35" s="119"/>
      <c r="G35" s="121">
        <f>SUM(F36:F46)</f>
        <v>44.875</v>
      </c>
      <c r="P35" s="138"/>
    </row>
    <row r="36" spans="1:16" ht="12.75">
      <c r="A36" s="126"/>
      <c r="B36" s="114" t="s">
        <v>76</v>
      </c>
      <c r="C36" s="43" t="s">
        <v>37</v>
      </c>
      <c r="D36" s="44">
        <v>0.6</v>
      </c>
      <c r="E36" s="44">
        <v>12.5</v>
      </c>
      <c r="F36" s="14">
        <f aca="true" t="shared" si="1" ref="F36:F46">D36*E36</f>
        <v>7.5</v>
      </c>
      <c r="G36" s="70"/>
      <c r="P36"/>
    </row>
    <row r="37" spans="1:16" ht="12.75">
      <c r="A37" s="126"/>
      <c r="B37" s="114" t="s">
        <v>58</v>
      </c>
      <c r="C37" s="43" t="s">
        <v>37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26"/>
      <c r="B38" s="114" t="s">
        <v>56</v>
      </c>
      <c r="C38" s="43" t="s">
        <v>37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26"/>
      <c r="B39" s="114" t="s">
        <v>75</v>
      </c>
      <c r="C39" s="43" t="s">
        <v>37</v>
      </c>
      <c r="D39" s="44"/>
      <c r="E39" s="44">
        <v>12.5</v>
      </c>
      <c r="F39" s="14">
        <f t="shared" si="1"/>
        <v>0</v>
      </c>
      <c r="G39" s="70"/>
      <c r="P39"/>
    </row>
    <row r="40" spans="1:16" ht="12.75">
      <c r="A40" s="126"/>
      <c r="B40" s="114" t="s">
        <v>80</v>
      </c>
      <c r="C40" s="43" t="s">
        <v>37</v>
      </c>
      <c r="D40" s="44"/>
      <c r="E40" s="44">
        <v>13.5</v>
      </c>
      <c r="F40" s="14">
        <f t="shared" si="1"/>
        <v>0</v>
      </c>
      <c r="G40" s="70"/>
      <c r="P40"/>
    </row>
    <row r="41" spans="1:16" ht="12.75">
      <c r="A41" s="126"/>
      <c r="B41" s="114" t="s">
        <v>59</v>
      </c>
      <c r="C41" s="43" t="s">
        <v>37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26"/>
      <c r="B42" s="114" t="s">
        <v>60</v>
      </c>
      <c r="C42" s="43" t="s">
        <v>37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26"/>
      <c r="B43" s="114" t="s">
        <v>61</v>
      </c>
      <c r="C43" s="43" t="s">
        <v>37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26"/>
      <c r="B44" s="114" t="s">
        <v>83</v>
      </c>
      <c r="C44" s="43" t="s">
        <v>37</v>
      </c>
      <c r="D44" s="44">
        <v>0.75</v>
      </c>
      <c r="E44" s="44">
        <v>12.5</v>
      </c>
      <c r="F44" s="14">
        <f t="shared" si="1"/>
        <v>9.375</v>
      </c>
      <c r="G44" s="70"/>
    </row>
    <row r="45" spans="1:7" ht="25.5">
      <c r="A45" s="126"/>
      <c r="B45" s="114" t="s">
        <v>63</v>
      </c>
      <c r="C45" s="43" t="s">
        <v>37</v>
      </c>
      <c r="D45" s="44">
        <v>1.12</v>
      </c>
      <c r="E45" s="44">
        <v>12.5</v>
      </c>
      <c r="F45" s="14">
        <f t="shared" si="1"/>
        <v>14.000000000000002</v>
      </c>
      <c r="G45" s="70"/>
    </row>
    <row r="46" spans="1:7" ht="25.5">
      <c r="A46" s="126"/>
      <c r="B46" s="114" t="s">
        <v>64</v>
      </c>
      <c r="C46" s="43" t="s">
        <v>37</v>
      </c>
      <c r="D46" s="44">
        <v>1.12</v>
      </c>
      <c r="E46" s="44">
        <v>12.5</v>
      </c>
      <c r="F46" s="14">
        <f t="shared" si="1"/>
        <v>14.000000000000002</v>
      </c>
      <c r="G46" s="70"/>
    </row>
    <row r="47" spans="1:7" ht="12.75">
      <c r="A47" s="62"/>
      <c r="B47" s="114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1964.475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51"/>
      <c r="F56" s="21"/>
    </row>
    <row r="57" spans="2:6" ht="12.75">
      <c r="B57" s="151"/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2:6" ht="12.75">
      <c r="B62" s="21">
        <f>SUM(D36:D46)</f>
        <v>3.5900000000000003</v>
      </c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showZeros="0" tabSelected="1" view="pageBreakPreview" zoomScale="110" zoomScaleSheetLayoutView="110" zoomScalePageLayoutView="0" workbookViewId="0" topLeftCell="A1">
      <selection activeCell="I13" sqref="I12:I13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90</v>
      </c>
      <c r="B1" s="26"/>
      <c r="C1" s="27"/>
      <c r="D1" s="28"/>
      <c r="E1" s="29"/>
      <c r="F1" s="30"/>
      <c r="G1" s="30"/>
    </row>
    <row r="2" spans="1:7" ht="13.5" customHeight="1">
      <c r="A2" s="101" t="s">
        <v>25</v>
      </c>
      <c r="B2" s="102" t="s">
        <v>31</v>
      </c>
      <c r="C2" s="103"/>
      <c r="D2" s="165" t="s">
        <v>87</v>
      </c>
      <c r="E2" s="166"/>
      <c r="F2" s="166"/>
      <c r="G2" s="167"/>
    </row>
    <row r="3" spans="1:7" ht="13.5" customHeight="1">
      <c r="A3" s="127" t="s">
        <v>32</v>
      </c>
      <c r="B3" s="128" t="s">
        <v>85</v>
      </c>
      <c r="C3" s="136"/>
      <c r="D3" s="168"/>
      <c r="E3" s="169"/>
      <c r="F3" s="169"/>
      <c r="G3" s="170"/>
    </row>
    <row r="4" spans="1:7" ht="15.75" customHeight="1" thickBot="1">
      <c r="A4" s="22" t="s">
        <v>33</v>
      </c>
      <c r="B4" s="23" t="s">
        <v>86</v>
      </c>
      <c r="C4" s="24"/>
      <c r="D4" s="168"/>
      <c r="E4" s="169"/>
      <c r="F4" s="169"/>
      <c r="G4" s="170"/>
    </row>
    <row r="5" spans="1:7" ht="17.25" customHeight="1">
      <c r="A5" s="2" t="s">
        <v>16</v>
      </c>
      <c r="B5" s="3" t="s">
        <v>17</v>
      </c>
      <c r="C5" s="163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64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117">
        <v>1</v>
      </c>
      <c r="B8" s="117" t="s">
        <v>36</v>
      </c>
      <c r="C8" s="118"/>
      <c r="D8" s="118"/>
      <c r="E8" s="118"/>
      <c r="F8" s="119"/>
      <c r="G8" s="121">
        <f>SUM(F9:F20)</f>
        <v>7948.07</v>
      </c>
      <c r="J8" s="21"/>
    </row>
    <row r="9" spans="1:7" ht="12.75">
      <c r="A9" s="139"/>
      <c r="B9" s="140"/>
      <c r="C9" s="141"/>
      <c r="D9" s="142"/>
      <c r="E9" s="142"/>
      <c r="F9" s="143"/>
      <c r="G9" s="69"/>
    </row>
    <row r="10" spans="1:9" ht="51">
      <c r="A10" s="63"/>
      <c r="B10" s="123" t="s">
        <v>41</v>
      </c>
      <c r="C10" s="15" t="s">
        <v>37</v>
      </c>
      <c r="D10" s="13">
        <f>'PAVILHAO 01'!D10+'SAGUAO ABERTO '!D10+'PAVILHA0 02'!D10+'RECISTO DE LEILOES'!D10+PALCO!D10+'BARRACÃO DE ANIMAIS'!D10+AUDITÓRIO!D10+'SOCIEDADE RURAL'!D10</f>
        <v>32</v>
      </c>
      <c r="E10" s="13">
        <v>35.65</v>
      </c>
      <c r="F10" s="13">
        <f>D10*E10</f>
        <v>1140.8</v>
      </c>
      <c r="G10" s="71"/>
      <c r="I10" s="137"/>
    </row>
    <row r="11" spans="1:9" ht="16.5" customHeight="1">
      <c r="A11" s="63"/>
      <c r="B11" s="123" t="s">
        <v>93</v>
      </c>
      <c r="C11" s="15" t="s">
        <v>39</v>
      </c>
      <c r="D11" s="13">
        <f>'PAVILHAO 01'!D11+'SAGUAO ABERTO '!D11+'PAVILHA0 02'!D11+'RECISTO DE LEILOES'!D11+PALCO!D11+'BARRACÃO DE ANIMAIS'!D11+AUDITÓRIO!D11+'SOCIEDADE RURAL'!D11</f>
        <v>1.5</v>
      </c>
      <c r="E11" s="13">
        <v>456.82</v>
      </c>
      <c r="F11" s="13">
        <f aca="true" t="shared" si="0" ref="F11:F19">D11*E11</f>
        <v>685.23</v>
      </c>
      <c r="G11" s="71"/>
      <c r="I11"/>
    </row>
    <row r="12" spans="1:9" ht="25.5">
      <c r="A12" s="63"/>
      <c r="B12" s="123" t="s">
        <v>40</v>
      </c>
      <c r="C12" s="15" t="s">
        <v>39</v>
      </c>
      <c r="D12" s="13">
        <f>'PAVILHAO 01'!D12+'SAGUAO ABERTO '!D12+'PAVILHA0 02'!D12+'RECISTO DE LEILOES'!D12+PALCO!D12+'BARRACÃO DE ANIMAIS'!D12+AUDITÓRIO!D12+'SOCIEDADE RURAL'!D12</f>
        <v>1.5</v>
      </c>
      <c r="E12" s="13">
        <v>348.81</v>
      </c>
      <c r="F12" s="13">
        <f t="shared" si="0"/>
        <v>523.215</v>
      </c>
      <c r="G12" s="71"/>
      <c r="I12" s="138"/>
    </row>
    <row r="13" spans="1:16" ht="28.5" customHeight="1">
      <c r="A13" s="63"/>
      <c r="B13" s="123" t="s">
        <v>94</v>
      </c>
      <c r="C13" s="15" t="s">
        <v>37</v>
      </c>
      <c r="D13" s="13">
        <f>'PAVILHAO 01'!D13+'SAGUAO ABERTO '!D13+'PAVILHA0 02'!D13+'RECISTO DE LEILOES'!D13+PALCO!D13+'BARRACÃO DE ANIMAIS'!D13+AUDITÓRIO!D13+'SOCIEDADE RURAL'!D13</f>
        <v>2.5</v>
      </c>
      <c r="E13" s="13">
        <v>24.41</v>
      </c>
      <c r="F13" s="13">
        <f t="shared" si="0"/>
        <v>61.025</v>
      </c>
      <c r="G13" s="71"/>
      <c r="I13" s="138"/>
      <c r="P13" s="137"/>
    </row>
    <row r="14" spans="1:16" ht="37.5" customHeight="1">
      <c r="A14" s="63"/>
      <c r="B14" s="123" t="s">
        <v>95</v>
      </c>
      <c r="C14" s="15" t="s">
        <v>37</v>
      </c>
      <c r="D14" s="13">
        <f>'PAVILHAO 01'!D14+'SAGUAO ABERTO '!D14+'PAVILHA0 02'!D14+'RECISTO DE LEILOES'!D14+PALCO!D14+'BARRACÃO DE ANIMAIS'!D14+AUDITÓRIO!D14+'SOCIEDADE RURAL'!D14</f>
        <v>6</v>
      </c>
      <c r="E14" s="13">
        <v>190.37</v>
      </c>
      <c r="F14" s="13">
        <f t="shared" si="0"/>
        <v>1142.22</v>
      </c>
      <c r="G14" s="71"/>
      <c r="I14" s="138"/>
      <c r="P14"/>
    </row>
    <row r="15" spans="1:16" ht="25.5">
      <c r="A15" s="63"/>
      <c r="B15" s="123" t="s">
        <v>96</v>
      </c>
      <c r="C15" s="15" t="s">
        <v>37</v>
      </c>
      <c r="D15" s="13">
        <f>'PAVILHAO 01'!D15+'SAGUAO ABERTO '!D15+'PAVILHA0 02'!D15+'RECISTO DE LEILOES'!D15+PALCO!D15+'BARRACÃO DE ANIMAIS'!D15+AUDITÓRIO!D15+'SOCIEDADE RURAL'!D15</f>
        <v>32</v>
      </c>
      <c r="E15" s="13">
        <v>15.09</v>
      </c>
      <c r="F15" s="13">
        <f t="shared" si="0"/>
        <v>482.88</v>
      </c>
      <c r="G15" s="71"/>
      <c r="I15" s="138"/>
      <c r="P15" s="138"/>
    </row>
    <row r="16" spans="1:16" ht="25.5">
      <c r="A16" s="63"/>
      <c r="B16" s="123" t="s">
        <v>46</v>
      </c>
      <c r="C16" s="15" t="s">
        <v>18</v>
      </c>
      <c r="D16" s="13">
        <f>'PAVILHAO 01'!D16+'SAGUAO ABERTO '!D16+'PAVILHA0 02'!D16+'RECISTO DE LEILOES'!D16+PALCO!D16+'BARRACÃO DE ANIMAIS'!D16+AUDITÓRIO!D16+'SOCIEDADE RURAL'!D16</f>
        <v>18</v>
      </c>
      <c r="E16" s="13">
        <v>28.9</v>
      </c>
      <c r="F16" s="13">
        <f t="shared" si="0"/>
        <v>520.1999999999999</v>
      </c>
      <c r="G16" s="71"/>
      <c r="I16" s="138"/>
      <c r="P16" s="138"/>
    </row>
    <row r="17" spans="1:16" ht="45.75" customHeight="1">
      <c r="A17" s="60"/>
      <c r="B17" s="123" t="s">
        <v>91</v>
      </c>
      <c r="C17" s="12" t="s">
        <v>18</v>
      </c>
      <c r="D17" s="13">
        <f>'PAVILHAO 01'!D17+'SAGUAO ABERTO '!D17+'PAVILHA0 02'!D17+'RECISTO DE LEILOES'!D17+PALCO!D17+'BARRACÃO DE ANIMAIS'!D17+AUDITÓRIO!D17+'SOCIEDADE RURAL'!D17</f>
        <v>1</v>
      </c>
      <c r="E17" s="13">
        <v>850</v>
      </c>
      <c r="F17" s="13">
        <f t="shared" si="0"/>
        <v>850</v>
      </c>
      <c r="G17" s="71"/>
      <c r="I17" s="138"/>
      <c r="P17" s="138"/>
    </row>
    <row r="18" spans="1:16" ht="29.25" customHeight="1">
      <c r="A18" s="61"/>
      <c r="B18" s="124" t="s">
        <v>48</v>
      </c>
      <c r="C18" s="50" t="s">
        <v>47</v>
      </c>
      <c r="D18" s="13">
        <f>'PAVILHAO 01'!D18+'SAGUAO ABERTO '!D18+'PAVILHA0 02'!D18+'RECISTO DE LEILOES'!D18+PALCO!D18+'BARRACÃO DE ANIMAIS'!D18+AUDITÓRIO!D18+'SOCIEDADE RURAL'!D18</f>
        <v>85</v>
      </c>
      <c r="E18" s="51">
        <v>28.5</v>
      </c>
      <c r="F18" s="14">
        <f t="shared" si="0"/>
        <v>2422.5</v>
      </c>
      <c r="G18" s="71"/>
      <c r="I18" s="138"/>
      <c r="P18" s="138"/>
    </row>
    <row r="19" spans="1:16" ht="37.5" customHeight="1">
      <c r="A19" s="61"/>
      <c r="B19" s="124" t="s">
        <v>92</v>
      </c>
      <c r="C19" s="50" t="s">
        <v>37</v>
      </c>
      <c r="D19" s="51">
        <v>1</v>
      </c>
      <c r="E19" s="51">
        <v>120</v>
      </c>
      <c r="F19" s="14">
        <f t="shared" si="0"/>
        <v>120</v>
      </c>
      <c r="G19" s="71"/>
      <c r="I19" s="138"/>
      <c r="P19" s="138"/>
    </row>
    <row r="20" spans="1:16" ht="13.5" thickBot="1">
      <c r="A20" s="144"/>
      <c r="B20" s="145"/>
      <c r="C20" s="146"/>
      <c r="D20" s="147"/>
      <c r="E20" s="147"/>
      <c r="F20" s="148">
        <f>IF($D20=0,0,ROUND($D20*$E20,2))</f>
        <v>0</v>
      </c>
      <c r="G20" s="72"/>
      <c r="I20"/>
      <c r="P20" s="138"/>
    </row>
    <row r="21" spans="1:7" ht="13.5" thickBot="1">
      <c r="A21" s="56"/>
      <c r="B21" s="57"/>
      <c r="C21" s="18"/>
      <c r="D21" s="19"/>
      <c r="E21" s="58" t="s">
        <v>15</v>
      </c>
      <c r="F21" s="59"/>
      <c r="G21" s="48">
        <f>G8</f>
        <v>7948.07</v>
      </c>
    </row>
    <row r="22" ht="12.75">
      <c r="A22" s="161" t="s">
        <v>88</v>
      </c>
    </row>
    <row r="23" spans="1:6" ht="12.75">
      <c r="A23" s="161" t="s">
        <v>89</v>
      </c>
      <c r="F23" s="21"/>
    </row>
    <row r="25" ht="12.75">
      <c r="J25" s="21"/>
    </row>
    <row r="27" ht="12.75">
      <c r="F27" s="21"/>
    </row>
    <row r="28" spans="2:6" ht="12.75">
      <c r="B28" s="162"/>
      <c r="F28" s="21"/>
    </row>
    <row r="29" spans="2:6" ht="12.75">
      <c r="B29" s="162"/>
      <c r="F29" s="21"/>
    </row>
    <row r="30" spans="3:6" ht="12.75">
      <c r="C30" s="21"/>
      <c r="E30" s="21"/>
      <c r="F30" s="21"/>
    </row>
    <row r="31" ht="12.75">
      <c r="E31" s="21"/>
    </row>
    <row r="32" ht="12.75">
      <c r="C32" s="21"/>
    </row>
  </sheetData>
  <autoFilter ref="A7:G20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PARANACIDADE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JOSÉ DA COSTA</dc:creator>
  <cp:keywords/>
  <dc:description/>
  <cp:lastModifiedBy>fabiano</cp:lastModifiedBy>
  <cp:lastPrinted>2013-10-18T11:54:01Z</cp:lastPrinted>
  <dcterms:created xsi:type="dcterms:W3CDTF">2001-09-18T13:08:22Z</dcterms:created>
  <dcterms:modified xsi:type="dcterms:W3CDTF">2013-10-29T17:02:17Z</dcterms:modified>
  <cp:category/>
  <cp:version/>
  <cp:contentType/>
  <cp:contentStatus/>
</cp:coreProperties>
</file>