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tabRatio="854" activeTab="0"/>
  </bookViews>
  <sheets>
    <sheet name="Cronograma " sheetId="1" r:id="rId1"/>
    <sheet name="planilha de serviços" sheetId="2" r:id="rId2"/>
  </sheets>
  <definedNames>
    <definedName name="_xlnm.Print_Area" localSheetId="0">'Cronograma '!$A$1:$AF$21</definedName>
  </definedNames>
  <calcPr fullCalcOnLoad="1"/>
</workbook>
</file>

<file path=xl/sharedStrings.xml><?xml version="1.0" encoding="utf-8"?>
<sst xmlns="http://schemas.openxmlformats.org/spreadsheetml/2006/main" count="111" uniqueCount="63">
  <si>
    <t>CRONOGRAMA FÍSICO FINANCEIRO</t>
  </si>
  <si>
    <t>Serviços</t>
  </si>
  <si>
    <t>Total do Ítem</t>
  </si>
  <si>
    <t>1º MÊS</t>
  </si>
  <si>
    <t>2º MÊS</t>
  </si>
  <si>
    <t>3º MÊS</t>
  </si>
  <si>
    <t>4º MÊS</t>
  </si>
  <si>
    <t>5º MÊS</t>
  </si>
  <si>
    <t>ÍTENS</t>
  </si>
  <si>
    <t>R($)</t>
  </si>
  <si>
    <t>(%)</t>
  </si>
  <si>
    <t>Totais R($)</t>
  </si>
  <si>
    <t>Totais Acumulados R($)</t>
  </si>
  <si>
    <t>-</t>
  </si>
  <si>
    <t>UNID</t>
  </si>
  <si>
    <t>Município:</t>
  </si>
  <si>
    <t>1.</t>
  </si>
  <si>
    <t>2.</t>
  </si>
  <si>
    <t>PARCELAMENTO</t>
  </si>
  <si>
    <t>DOIS VIZINHOS - PR</t>
  </si>
  <si>
    <t>Projeto:</t>
  </si>
  <si>
    <t>Local:</t>
  </si>
  <si>
    <t xml:space="preserve">FORNECIMENTO E INSTALAÇÃO DE PLACAS DE SINALIZAÇÃO VIARIA </t>
  </si>
  <si>
    <t xml:space="preserve">PRIMETRO URBANO </t>
  </si>
  <si>
    <t>Item</t>
  </si>
  <si>
    <t>Descrição dos Materiais</t>
  </si>
  <si>
    <t>Unid</t>
  </si>
  <si>
    <t>Qtde</t>
  </si>
  <si>
    <t>R$ Unit.</t>
  </si>
  <si>
    <t>R$ Total</t>
  </si>
  <si>
    <t>1.0</t>
  </si>
  <si>
    <t>Sinalização Vertical</t>
  </si>
  <si>
    <t>1.1</t>
  </si>
  <si>
    <t>Fornecimento de placa em chapa de aço galvanizada #18 (1,25mm esp.), com fundo pintado em tinta epoxi na cor preto fosco e face principal revestido com pelicula tipo I-A (GTP-Grau Técnico Prismático), placa de Regulamentação R-1 Octogonal L=25cm, a placa deverá ser confeccionada pelo método de silk-screen (sinal impresso), sem cortes e emendas de pélicula</t>
  </si>
  <si>
    <t>1.2</t>
  </si>
  <si>
    <t xml:space="preserve">Fornecimento de placa em chapa de aço galvanizada #18 (1,25mm esp.), com fundo pintado em tinta epoxi na cor preto fosco e face principal revestido com pelicula tipo I-A (GTP-Grau Técnico Prismático), placa L=0,50 X 0,50M, Com gravata de 0,60 x 0,30m </t>
  </si>
  <si>
    <t>1.3</t>
  </si>
  <si>
    <t xml:space="preserve">Fornecimento de placa em chapa de aço galvanizada #18 (1,25mm esp.), com fundo pintado em tinta epoxi na cor preto fosco e face principal revestido com pelicula tipo I-A (GTP-Grau Técnico Prismático), placa L=0,60 x 0,90m </t>
  </si>
  <si>
    <t>1.4</t>
  </si>
  <si>
    <t>Fornecimento de placa em chapa de aço galvanizada #18 (1,25mm esp.), com fundo pintado em tinta epoxi na cor preto fosco e face principal revestido com pelicula tipo I-A (GTP-Grau Técnico Prismático), placa de Regulamentação Circular D=0,60m, a placa deverá ser confeccionada pelo método de silk-screen (sinal impresso), sem cortes e emendas de pélicula</t>
  </si>
  <si>
    <t>1.5</t>
  </si>
  <si>
    <t xml:space="preserve">Fornecimento de placa em chapa de aço galvanizada #18 (1,25mm esp.), com fundo pintado em tinta epoxi na cor preto fosco e face principal revestido com pelicula tipo I-A (GTP-Grau Técnico Prismático), placa L=0,60 x 1,00m </t>
  </si>
  <si>
    <t>1.6</t>
  </si>
  <si>
    <t xml:space="preserve">Fornecimento de placa em chapa de aço galvanizada #18 (1,25mm esp.), com fundo pintado em tinta epoxi na cor preto fosco e face principal revestido com pelicula tipo I-A (GTP-Grau Técnico Prismático), placa L=1,20 x 0,70m </t>
  </si>
  <si>
    <t>1.7</t>
  </si>
  <si>
    <t>Fornecimento de placa em chapa de aço galvanizada #18 (1,25mm esp.), com fundo pintado em tinta epoxi na cor preto fosco e face principal revestido com pelicula tipo I-A (GTP-Grau Técnico Prismático), placa de Advertencia Quadrada L=0,50 x 0,50m, a placa deverá ser confeccionada pelo método de silk-screen (sinal impresso), sem cortes e emendas de pélicula</t>
  </si>
  <si>
    <t>1.8</t>
  </si>
  <si>
    <t>Suporte de aço galvanizado a fogo com diametro de 2" e 2mm de espessura com 3,00m de comprimento</t>
  </si>
  <si>
    <t>1.9</t>
  </si>
  <si>
    <t>Mão de Obra para implantação de placas em solo</t>
  </si>
  <si>
    <t>Total</t>
  </si>
  <si>
    <t>2.0</t>
  </si>
  <si>
    <t>BDI=12,00%</t>
  </si>
  <si>
    <t>2.1</t>
  </si>
  <si>
    <t>Mão de Obra</t>
  </si>
  <si>
    <t>6º MÊS</t>
  </si>
  <si>
    <t>7º MÊS</t>
  </si>
  <si>
    <t>8º MÊS</t>
  </si>
  <si>
    <t>9º MÊS</t>
  </si>
  <si>
    <t>10º MÊS</t>
  </si>
  <si>
    <t>11º MÊS</t>
  </si>
  <si>
    <t>12º MÊS</t>
  </si>
  <si>
    <t>PLANILHA DE SERVIÇOS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</si>
</sst>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(* #,##0.000_);_(* \(#,##0.000\);_(* &quot;-&quot;??_);_(@_)"/>
    <numFmt numFmtId="169" formatCode="0.000%"/>
    <numFmt numFmtId="170" formatCode="_(* #,##0_);_(* \(#,##0\);_(* &quot;-&quot;??_);_(@_)"/>
    <numFmt numFmtId="171" formatCode="0.000"/>
    <numFmt numFmtId="172" formatCode="0.00000000"/>
    <numFmt numFmtId="173" formatCode="_(* #,##0.00000000_);_(* \(#,##0.00000000\);_(* &quot;-&quot;??_);_(@_)"/>
    <numFmt numFmtId="174" formatCode="_(* #,##0.0000000000_);_(* \(#,##0.0000000000\);_(* &quot;-&quot;??_);_(@_)"/>
    <numFmt numFmtId="175" formatCode="[$-416]dddd\,\ d&quot; de &quot;mmmm&quot; de &quot;yyyy"/>
    <numFmt numFmtId="176" formatCode="#,##0.00_ ;\-#,##0.00\ "/>
    <numFmt numFmtId="177" formatCode="0.0%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3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Arial"/>
      <family val="0"/>
    </font>
    <font>
      <b/>
      <sz val="7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39" fontId="25" fillId="0" borderId="0" xfId="53" applyNumberFormat="1" applyFont="1" applyBorder="1" applyAlignment="1">
      <alignment horizontal="left" vertical="center"/>
    </xf>
    <xf numFmtId="39" fontId="26" fillId="0" borderId="0" xfId="53" applyNumberFormat="1" applyFont="1" applyFill="1" applyBorder="1" applyAlignment="1">
      <alignment horizontal="left" vertical="center"/>
    </xf>
    <xf numFmtId="165" fontId="26" fillId="16" borderId="10" xfId="53" applyFont="1" applyFill="1" applyBorder="1" applyAlignment="1">
      <alignment horizontal="left"/>
    </xf>
    <xf numFmtId="10" fontId="25" fillId="16" borderId="11" xfId="51" applyNumberFormat="1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10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26" fillId="16" borderId="12" xfId="0" applyNumberFormat="1" applyFont="1" applyFill="1" applyBorder="1" applyAlignment="1">
      <alignment horizontal="left"/>
    </xf>
    <xf numFmtId="39" fontId="25" fillId="16" borderId="13" xfId="53" applyNumberFormat="1" applyFont="1" applyFill="1" applyBorder="1" applyAlignment="1">
      <alignment horizontal="left"/>
    </xf>
    <xf numFmtId="176" fontId="0" fillId="0" borderId="0" xfId="0" applyNumberFormat="1" applyAlignment="1">
      <alignment/>
    </xf>
    <xf numFmtId="0" fontId="25" fillId="24" borderId="14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168" fontId="25" fillId="24" borderId="16" xfId="53" applyNumberFormat="1" applyFont="1" applyFill="1" applyBorder="1" applyAlignment="1">
      <alignment horizontal="center"/>
    </xf>
    <xf numFmtId="169" fontId="25" fillId="24" borderId="16" xfId="51" applyNumberFormat="1" applyFont="1" applyFill="1" applyBorder="1" applyAlignment="1">
      <alignment horizontal="center"/>
    </xf>
    <xf numFmtId="170" fontId="25" fillId="0" borderId="17" xfId="53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39" fontId="25" fillId="0" borderId="17" xfId="53" applyNumberFormat="1" applyFont="1" applyBorder="1" applyAlignment="1">
      <alignment horizontal="left" vertical="center"/>
    </xf>
    <xf numFmtId="10" fontId="25" fillId="0" borderId="19" xfId="51" applyNumberFormat="1" applyFont="1" applyFill="1" applyBorder="1" applyAlignment="1">
      <alignment horizontal="left" vertical="center"/>
    </xf>
    <xf numFmtId="39" fontId="26" fillId="0" borderId="17" xfId="53" applyNumberFormat="1" applyFont="1" applyFill="1" applyBorder="1" applyAlignment="1">
      <alignment horizontal="left" vertical="center"/>
    </xf>
    <xf numFmtId="10" fontId="26" fillId="0" borderId="18" xfId="51" applyNumberFormat="1" applyFont="1" applyFill="1" applyBorder="1" applyAlignment="1">
      <alignment horizontal="left" vertical="center"/>
    </xf>
    <xf numFmtId="170" fontId="25" fillId="0" borderId="20" xfId="53" applyNumberFormat="1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39" fontId="25" fillId="0" borderId="20" xfId="53" applyNumberFormat="1" applyFont="1" applyBorder="1" applyAlignment="1">
      <alignment horizontal="left" vertical="center"/>
    </xf>
    <xf numFmtId="10" fontId="25" fillId="0" borderId="22" xfId="51" applyNumberFormat="1" applyFont="1" applyFill="1" applyBorder="1" applyAlignment="1">
      <alignment horizontal="left" vertical="center"/>
    </xf>
    <xf numFmtId="39" fontId="26" fillId="0" borderId="20" xfId="53" applyNumberFormat="1" applyFont="1" applyFill="1" applyBorder="1" applyAlignment="1">
      <alignment horizontal="left" vertical="center"/>
    </xf>
    <xf numFmtId="10" fontId="26" fillId="0" borderId="21" xfId="51" applyNumberFormat="1" applyFont="1" applyFill="1" applyBorder="1" applyAlignment="1">
      <alignment horizontal="left" vertical="center"/>
    </xf>
    <xf numFmtId="170" fontId="25" fillId="0" borderId="23" xfId="53" applyNumberFormat="1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39" fontId="25" fillId="0" borderId="23" xfId="53" applyNumberFormat="1" applyFont="1" applyBorder="1" applyAlignment="1">
      <alignment horizontal="left" vertical="center"/>
    </xf>
    <xf numFmtId="10" fontId="25" fillId="0" borderId="25" xfId="51" applyNumberFormat="1" applyFont="1" applyFill="1" applyBorder="1" applyAlignment="1">
      <alignment horizontal="left" vertical="center"/>
    </xf>
    <xf numFmtId="39" fontId="26" fillId="0" borderId="23" xfId="53" applyNumberFormat="1" applyFont="1" applyFill="1" applyBorder="1" applyAlignment="1">
      <alignment horizontal="left" vertical="center"/>
    </xf>
    <xf numFmtId="10" fontId="26" fillId="0" borderId="24" xfId="51" applyNumberFormat="1" applyFont="1" applyFill="1" applyBorder="1" applyAlignment="1">
      <alignment horizontal="left" vertical="center"/>
    </xf>
    <xf numFmtId="10" fontId="25" fillId="0" borderId="0" xfId="51" applyNumberFormat="1" applyFont="1" applyFill="1" applyBorder="1" applyAlignment="1">
      <alignment horizontal="left" vertical="center"/>
    </xf>
    <xf numFmtId="10" fontId="26" fillId="0" borderId="0" xfId="51" applyNumberFormat="1" applyFont="1" applyFill="1" applyBorder="1" applyAlignment="1">
      <alignment horizontal="left" vertical="center"/>
    </xf>
    <xf numFmtId="170" fontId="25" fillId="0" borderId="0" xfId="53" applyNumberFormat="1" applyFont="1" applyBorder="1" applyAlignment="1">
      <alignment vertical="center"/>
    </xf>
    <xf numFmtId="39" fontId="26" fillId="0" borderId="26" xfId="53" applyNumberFormat="1" applyFont="1" applyBorder="1" applyAlignment="1">
      <alignment horizontal="left"/>
    </xf>
    <xf numFmtId="9" fontId="26" fillId="0" borderId="27" xfId="51" applyFont="1" applyBorder="1" applyAlignment="1">
      <alignment horizontal="left"/>
    </xf>
    <xf numFmtId="39" fontId="25" fillId="0" borderId="28" xfId="51" applyNumberFormat="1" applyFont="1" applyBorder="1" applyAlignment="1">
      <alignment horizontal="left"/>
    </xf>
    <xf numFmtId="10" fontId="25" fillId="0" borderId="29" xfId="51" applyNumberFormat="1" applyFont="1" applyBorder="1" applyAlignment="1">
      <alignment horizontal="left"/>
    </xf>
    <xf numFmtId="39" fontId="0" fillId="0" borderId="0" xfId="0" applyNumberFormat="1" applyAlignment="1">
      <alignment/>
    </xf>
    <xf numFmtId="0" fontId="0" fillId="0" borderId="15" xfId="0" applyBorder="1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47" applyNumberFormat="1" applyFont="1" applyBorder="1" applyAlignment="1">
      <alignment wrapText="1"/>
    </xf>
    <xf numFmtId="0" fontId="29" fillId="16" borderId="31" xfId="0" applyFont="1" applyFill="1" applyBorder="1" applyAlignment="1">
      <alignment horizontal="center"/>
    </xf>
    <xf numFmtId="0" fontId="30" fillId="0" borderId="31" xfId="0" applyFont="1" applyBorder="1" applyAlignment="1">
      <alignment/>
    </xf>
    <xf numFmtId="0" fontId="30" fillId="0" borderId="0" xfId="0" applyFont="1" applyAlignment="1">
      <alignment/>
    </xf>
    <xf numFmtId="0" fontId="29" fillId="16" borderId="31" xfId="0" applyFont="1" applyFill="1" applyBorder="1" applyAlignment="1">
      <alignment/>
    </xf>
    <xf numFmtId="0" fontId="30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horizontal="left" vertical="justify"/>
    </xf>
    <xf numFmtId="165" fontId="30" fillId="0" borderId="31" xfId="53" applyFont="1" applyBorder="1" applyAlignment="1">
      <alignment horizontal="center" vertical="center"/>
    </xf>
    <xf numFmtId="0" fontId="30" fillId="0" borderId="31" xfId="0" applyFont="1" applyBorder="1" applyAlignment="1">
      <alignment vertical="justify"/>
    </xf>
    <xf numFmtId="0" fontId="1" fillId="0" borderId="32" xfId="0" applyFont="1" applyFill="1" applyBorder="1" applyAlignment="1" applyProtection="1">
      <alignment horizontal="centerContinuous" vertical="center"/>
      <protection/>
    </xf>
    <xf numFmtId="0" fontId="2" fillId="0" borderId="33" xfId="0" applyFont="1" applyFill="1" applyBorder="1" applyAlignment="1" applyProtection="1">
      <alignment horizontal="centerContinuous" vertical="center"/>
      <protection/>
    </xf>
    <xf numFmtId="0" fontId="2" fillId="0" borderId="33" xfId="0" applyFont="1" applyFill="1" applyBorder="1" applyAlignment="1" applyProtection="1">
      <alignment horizontal="centerContinuous" vertical="center" wrapText="1"/>
      <protection/>
    </xf>
    <xf numFmtId="0" fontId="0" fillId="0" borderId="33" xfId="0" applyBorder="1" applyAlignment="1" applyProtection="1">
      <alignment horizontal="centerContinuous"/>
      <protection locked="0"/>
    </xf>
    <xf numFmtId="0" fontId="0" fillId="0" borderId="34" xfId="0" applyBorder="1" applyAlignment="1" applyProtection="1">
      <alignment horizontal="centerContinuous"/>
      <protection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65" fontId="30" fillId="0" borderId="37" xfId="53" applyFont="1" applyBorder="1" applyAlignment="1">
      <alignment horizontal="center" vertical="center"/>
    </xf>
    <xf numFmtId="4" fontId="29" fillId="16" borderId="3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39" fontId="2" fillId="0" borderId="36" xfId="0" applyNumberFormat="1" applyFont="1" applyBorder="1" applyAlignment="1">
      <alignment/>
    </xf>
    <xf numFmtId="0" fontId="2" fillId="0" borderId="40" xfId="0" applyFont="1" applyFill="1" applyBorder="1" applyAlignment="1" applyProtection="1">
      <alignment horizontal="left"/>
      <protection/>
    </xf>
    <xf numFmtId="0" fontId="2" fillId="0" borderId="41" xfId="0" applyFont="1" applyFill="1" applyBorder="1" applyAlignment="1" applyProtection="1">
      <alignment horizontal="left"/>
      <protection locked="0"/>
    </xf>
    <xf numFmtId="0" fontId="2" fillId="0" borderId="42" xfId="0" applyFont="1" applyFill="1" applyBorder="1" applyAlignment="1" applyProtection="1">
      <alignment horizontal="left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 horizontal="left"/>
      <protection locked="0"/>
    </xf>
    <xf numFmtId="0" fontId="2" fillId="0" borderId="37" xfId="0" applyFont="1" applyFill="1" applyBorder="1" applyAlignment="1" applyProtection="1">
      <alignment horizontal="left"/>
      <protection locked="0"/>
    </xf>
    <xf numFmtId="49" fontId="2" fillId="0" borderId="45" xfId="0" applyNumberFormat="1" applyFont="1" applyFill="1" applyBorder="1" applyAlignment="1" applyProtection="1">
      <alignment horizontal="center"/>
      <protection locked="0"/>
    </xf>
    <xf numFmtId="49" fontId="2" fillId="0" borderId="46" xfId="0" applyNumberFormat="1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left"/>
      <protection/>
    </xf>
    <xf numFmtId="0" fontId="2" fillId="0" borderId="48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24" fillId="24" borderId="49" xfId="0" applyFont="1" applyFill="1" applyBorder="1" applyAlignment="1">
      <alignment horizontal="center"/>
    </xf>
    <xf numFmtId="0" fontId="24" fillId="24" borderId="50" xfId="0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5" fillId="16" borderId="13" xfId="0" applyFont="1" applyFill="1" applyBorder="1" applyAlignment="1">
      <alignment horizontal="center"/>
    </xf>
    <xf numFmtId="0" fontId="25" fillId="16" borderId="10" xfId="0" applyFont="1" applyFill="1" applyBorder="1" applyAlignment="1">
      <alignment horizontal="center"/>
    </xf>
    <xf numFmtId="0" fontId="23" fillId="24" borderId="51" xfId="0" applyFont="1" applyFill="1" applyBorder="1" applyAlignment="1">
      <alignment horizontal="center"/>
    </xf>
    <xf numFmtId="0" fontId="23" fillId="24" borderId="52" xfId="0" applyFont="1" applyFill="1" applyBorder="1" applyAlignment="1">
      <alignment horizontal="center"/>
    </xf>
    <xf numFmtId="0" fontId="23" fillId="24" borderId="28" xfId="0" applyFont="1" applyFill="1" applyBorder="1" applyAlignment="1">
      <alignment horizontal="center"/>
    </xf>
    <xf numFmtId="0" fontId="23" fillId="24" borderId="27" xfId="0" applyFont="1" applyFill="1" applyBorder="1" applyAlignment="1">
      <alignment horizontal="center"/>
    </xf>
    <xf numFmtId="0" fontId="23" fillId="24" borderId="29" xfId="0" applyFont="1" applyFill="1" applyBorder="1" applyAlignment="1">
      <alignment horizontal="center"/>
    </xf>
    <xf numFmtId="0" fontId="29" fillId="16" borderId="53" xfId="0" applyFont="1" applyFill="1" applyBorder="1" applyAlignment="1">
      <alignment horizontal="center"/>
    </xf>
    <xf numFmtId="0" fontId="29" fillId="16" borderId="54" xfId="0" applyFont="1" applyFill="1" applyBorder="1" applyAlignment="1">
      <alignment horizontal="center"/>
    </xf>
    <xf numFmtId="0" fontId="29" fillId="16" borderId="3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view="pageBreakPreview" zoomScale="120" zoomScaleNormal="140" zoomScaleSheetLayoutView="120" zoomScalePageLayoutView="0" workbookViewId="0" topLeftCell="A1">
      <selection activeCell="K28" sqref="K28"/>
    </sheetView>
  </sheetViews>
  <sheetFormatPr defaultColWidth="9.140625" defaultRowHeight="12.75"/>
  <cols>
    <col min="1" max="1" width="3.7109375" style="0" customWidth="1"/>
    <col min="2" max="2" width="21.00390625" style="0" customWidth="1"/>
    <col min="3" max="3" width="13.28125" style="0" customWidth="1"/>
    <col min="4" max="4" width="7.140625" style="0" customWidth="1"/>
    <col min="5" max="5" width="7.8515625" style="0" customWidth="1"/>
    <col min="6" max="6" width="6.8515625" style="8" bestFit="1" customWidth="1"/>
    <col min="7" max="7" width="8.140625" style="0" bestFit="1" customWidth="1"/>
    <col min="8" max="8" width="6.28125" style="0" bestFit="1" customWidth="1"/>
    <col min="9" max="9" width="8.140625" style="0" bestFit="1" customWidth="1"/>
    <col min="10" max="10" width="6.57421875" style="0" customWidth="1"/>
    <col min="11" max="11" width="8.421875" style="0" bestFit="1" customWidth="1"/>
    <col min="12" max="12" width="6.28125" style="0" customWidth="1"/>
    <col min="13" max="13" width="8.140625" style="0" bestFit="1" customWidth="1"/>
    <col min="14" max="14" width="6.28125" style="0" customWidth="1"/>
    <col min="15" max="15" width="10.140625" style="0" bestFit="1" customWidth="1"/>
    <col min="17" max="17" width="4.421875" style="0" customWidth="1"/>
    <col min="18" max="18" width="18.140625" style="0" customWidth="1"/>
    <col min="19" max="19" width="9.140625" style="0" customWidth="1"/>
    <col min="22" max="22" width="8.28125" style="0" customWidth="1"/>
    <col min="24" max="24" width="8.140625" style="0" customWidth="1"/>
    <col min="28" max="28" width="8.00390625" style="0" customWidth="1"/>
    <col min="30" max="30" width="8.140625" style="0" customWidth="1"/>
    <col min="32" max="32" width="7.8515625" style="0" customWidth="1"/>
  </cols>
  <sheetData>
    <row r="1" spans="1:32" ht="18.75" thickBo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  <c r="Q1" s="95" t="s">
        <v>0</v>
      </c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7"/>
    </row>
    <row r="2" spans="1:32" ht="12.75">
      <c r="A2" s="68"/>
      <c r="B2" s="69" t="str">
        <f>'planilha de serviços'!A2</f>
        <v>Município:</v>
      </c>
      <c r="C2" s="69" t="str">
        <f>'planilha de serviços'!B2</f>
        <v>DOIS VIZINHOS - PR</v>
      </c>
      <c r="D2" s="69"/>
      <c r="E2" s="69"/>
      <c r="F2" s="69"/>
      <c r="G2" s="69"/>
      <c r="H2" s="69"/>
      <c r="I2" s="69"/>
      <c r="J2" s="69"/>
      <c r="K2" s="100"/>
      <c r="L2" s="101"/>
      <c r="M2" s="100"/>
      <c r="N2" s="101"/>
      <c r="O2" s="73"/>
      <c r="P2" s="74"/>
      <c r="Q2" s="68"/>
      <c r="R2" s="69" t="str">
        <f aca="true" t="shared" si="0" ref="R2:S4">B2</f>
        <v>Município:</v>
      </c>
      <c r="S2" s="77" t="str">
        <f t="shared" si="0"/>
        <v>DOIS VIZINHOS - PR</v>
      </c>
      <c r="T2" s="69"/>
      <c r="U2" s="69"/>
      <c r="V2" s="69"/>
      <c r="W2" s="69"/>
      <c r="X2" s="69"/>
      <c r="Y2" s="69"/>
      <c r="Z2" s="69"/>
      <c r="AA2" s="100"/>
      <c r="AB2" s="101"/>
      <c r="AC2" s="100"/>
      <c r="AD2" s="101"/>
      <c r="AE2" s="73"/>
      <c r="AF2" s="74"/>
    </row>
    <row r="3" spans="1:32" ht="12.75">
      <c r="A3" s="50"/>
      <c r="B3" s="51" t="str">
        <f>'planilha de serviços'!A3</f>
        <v>Projeto:</v>
      </c>
      <c r="C3" s="51" t="str">
        <f>'planilha de serviços'!B3</f>
        <v>FORNECIMENTO E INSTALAÇÃO DE PLACAS DE SINALIZAÇÃO VIARIA 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72"/>
      <c r="P3" s="75"/>
      <c r="Q3" s="50"/>
      <c r="R3" s="51" t="str">
        <f t="shared" si="0"/>
        <v>Projeto:</v>
      </c>
      <c r="S3" s="51" t="str">
        <f t="shared" si="0"/>
        <v>FORNECIMENTO E INSTALAÇÃO DE PLACAS DE SINALIZAÇÃO VIARIA </v>
      </c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72"/>
      <c r="AF3" s="75"/>
    </row>
    <row r="4" spans="1:32" ht="16.5" customHeight="1" thickBot="1">
      <c r="A4" s="52"/>
      <c r="B4" s="53" t="str">
        <f>'planilha de serviços'!A4</f>
        <v>Local:</v>
      </c>
      <c r="C4" s="53" t="str">
        <f>'planilha de serviços'!B4</f>
        <v>PRIMETRO URBANO 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7"/>
      <c r="P4" s="76"/>
      <c r="Q4" s="52"/>
      <c r="R4" s="53" t="str">
        <f t="shared" si="0"/>
        <v>Local:</v>
      </c>
      <c r="S4" s="53" t="str">
        <f t="shared" si="0"/>
        <v>PRIMETRO URBANO 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47"/>
      <c r="AF4" s="76"/>
    </row>
    <row r="5" spans="1:30" ht="12" customHeight="1">
      <c r="A5" s="51"/>
      <c r="B5" s="51"/>
      <c r="C5" s="51"/>
      <c r="D5" s="51"/>
      <c r="E5" s="51"/>
      <c r="F5" s="54"/>
      <c r="G5" s="54"/>
      <c r="H5" s="54"/>
      <c r="I5" s="54"/>
      <c r="J5" s="54"/>
      <c r="K5" s="54"/>
      <c r="L5" s="54"/>
      <c r="M5" s="54"/>
      <c r="N5" s="54"/>
      <c r="Q5" s="51"/>
      <c r="R5" s="51"/>
      <c r="S5" s="51"/>
      <c r="T5" s="51"/>
      <c r="U5" s="51"/>
      <c r="V5" s="54"/>
      <c r="W5" s="54"/>
      <c r="X5" s="54"/>
      <c r="Y5" s="54"/>
      <c r="Z5" s="54"/>
      <c r="AA5" s="54"/>
      <c r="AB5" s="54"/>
      <c r="AC5" s="54"/>
      <c r="AD5" s="54"/>
    </row>
    <row r="6" spans="1:30" ht="12.75" customHeight="1" thickBot="1">
      <c r="A6" s="51"/>
      <c r="B6" s="51"/>
      <c r="C6" s="51"/>
      <c r="D6" s="51"/>
      <c r="E6" s="51"/>
      <c r="F6" s="54"/>
      <c r="G6" s="54"/>
      <c r="H6" s="54"/>
      <c r="I6" s="54"/>
      <c r="J6" s="54"/>
      <c r="K6" s="54"/>
      <c r="L6" s="54"/>
      <c r="M6" s="54"/>
      <c r="N6" s="54"/>
      <c r="Q6" s="51"/>
      <c r="R6" s="51"/>
      <c r="S6" s="51"/>
      <c r="T6" s="51"/>
      <c r="U6" s="51"/>
      <c r="V6" s="54"/>
      <c r="W6" s="54"/>
      <c r="X6" s="54"/>
      <c r="Y6" s="54"/>
      <c r="Z6" s="54"/>
      <c r="AA6" s="54"/>
      <c r="AB6" s="54"/>
      <c r="AC6" s="54"/>
      <c r="AD6" s="54"/>
    </row>
    <row r="7" spans="1:32" ht="12.75">
      <c r="A7" s="104" t="s">
        <v>1</v>
      </c>
      <c r="B7" s="105"/>
      <c r="C7" s="106" t="s">
        <v>2</v>
      </c>
      <c r="D7" s="107"/>
      <c r="E7" s="106" t="s">
        <v>3</v>
      </c>
      <c r="F7" s="108"/>
      <c r="G7" s="106" t="s">
        <v>4</v>
      </c>
      <c r="H7" s="108"/>
      <c r="I7" s="106" t="s">
        <v>5</v>
      </c>
      <c r="J7" s="108"/>
      <c r="K7" s="106" t="s">
        <v>6</v>
      </c>
      <c r="L7" s="108"/>
      <c r="M7" s="106" t="s">
        <v>7</v>
      </c>
      <c r="N7" s="108"/>
      <c r="O7" s="106" t="s">
        <v>55</v>
      </c>
      <c r="P7" s="108"/>
      <c r="Q7" s="104" t="s">
        <v>1</v>
      </c>
      <c r="R7" s="105"/>
      <c r="S7" s="106" t="s">
        <v>2</v>
      </c>
      <c r="T7" s="107"/>
      <c r="U7" s="106" t="s">
        <v>56</v>
      </c>
      <c r="V7" s="108"/>
      <c r="W7" s="106" t="s">
        <v>57</v>
      </c>
      <c r="X7" s="108"/>
      <c r="Y7" s="106" t="s">
        <v>58</v>
      </c>
      <c r="Z7" s="108"/>
      <c r="AA7" s="106" t="s">
        <v>59</v>
      </c>
      <c r="AB7" s="108"/>
      <c r="AC7" s="106" t="s">
        <v>60</v>
      </c>
      <c r="AD7" s="108"/>
      <c r="AE7" s="106" t="s">
        <v>61</v>
      </c>
      <c r="AF7" s="108"/>
    </row>
    <row r="8" spans="1:32" ht="13.5" thickBot="1">
      <c r="A8" s="93" t="s">
        <v>8</v>
      </c>
      <c r="B8" s="94"/>
      <c r="C8" s="16" t="s">
        <v>9</v>
      </c>
      <c r="D8" s="17" t="s">
        <v>10</v>
      </c>
      <c r="E8" s="16" t="s">
        <v>9</v>
      </c>
      <c r="F8" s="18" t="s">
        <v>10</v>
      </c>
      <c r="G8" s="16" t="s">
        <v>9</v>
      </c>
      <c r="H8" s="19" t="s">
        <v>10</v>
      </c>
      <c r="I8" s="16" t="s">
        <v>9</v>
      </c>
      <c r="J8" s="20" t="s">
        <v>10</v>
      </c>
      <c r="K8" s="16" t="s">
        <v>9</v>
      </c>
      <c r="L8" s="18" t="s">
        <v>10</v>
      </c>
      <c r="M8" s="16" t="s">
        <v>9</v>
      </c>
      <c r="N8" s="19" t="s">
        <v>10</v>
      </c>
      <c r="O8" s="16" t="s">
        <v>9</v>
      </c>
      <c r="P8" s="19" t="s">
        <v>10</v>
      </c>
      <c r="Q8" s="93" t="s">
        <v>8</v>
      </c>
      <c r="R8" s="94"/>
      <c r="S8" s="16" t="s">
        <v>9</v>
      </c>
      <c r="T8" s="17" t="s">
        <v>10</v>
      </c>
      <c r="U8" s="16" t="s">
        <v>9</v>
      </c>
      <c r="V8" s="18" t="s">
        <v>10</v>
      </c>
      <c r="W8" s="16" t="s">
        <v>9</v>
      </c>
      <c r="X8" s="19" t="s">
        <v>10</v>
      </c>
      <c r="Y8" s="16" t="s">
        <v>9</v>
      </c>
      <c r="Z8" s="20" t="s">
        <v>10</v>
      </c>
      <c r="AA8" s="16" t="s">
        <v>9</v>
      </c>
      <c r="AB8" s="18" t="s">
        <v>10</v>
      </c>
      <c r="AC8" s="16" t="s">
        <v>9</v>
      </c>
      <c r="AD8" s="19" t="s">
        <v>10</v>
      </c>
      <c r="AE8" s="16" t="s">
        <v>9</v>
      </c>
      <c r="AF8" s="19" t="s">
        <v>10</v>
      </c>
    </row>
    <row r="9" spans="1:32" s="1" customFormat="1" ht="15" customHeight="1">
      <c r="A9" s="21" t="s">
        <v>16</v>
      </c>
      <c r="B9" s="22" t="str">
        <f>'planilha de serviços'!B8</f>
        <v>Sinalização Vertical</v>
      </c>
      <c r="C9" s="23">
        <f>SUM('planilha de serviços'!F9:F17)</f>
        <v>217368</v>
      </c>
      <c r="D9" s="24">
        <f>C9/$C$15</f>
        <v>0.9391209674283566</v>
      </c>
      <c r="E9" s="25">
        <f>F9*$C$9</f>
        <v>18113.27544</v>
      </c>
      <c r="F9" s="26">
        <v>0.08333</v>
      </c>
      <c r="G9" s="25">
        <f>H9*$C$9</f>
        <v>18113.27544</v>
      </c>
      <c r="H9" s="26">
        <v>0.08333</v>
      </c>
      <c r="I9" s="25">
        <f>J9*$C$9</f>
        <v>18113.27544</v>
      </c>
      <c r="J9" s="26">
        <v>0.08333</v>
      </c>
      <c r="K9" s="25">
        <f>L9*$C$9</f>
        <v>18113.27544</v>
      </c>
      <c r="L9" s="26">
        <v>0.08333</v>
      </c>
      <c r="M9" s="25">
        <f>N9*$C$9</f>
        <v>18113.27544</v>
      </c>
      <c r="N9" s="26">
        <v>0.08333</v>
      </c>
      <c r="O9" s="25">
        <f>P9*$C$9</f>
        <v>18113.27544</v>
      </c>
      <c r="P9" s="26">
        <v>0.08333</v>
      </c>
      <c r="Q9" s="21" t="s">
        <v>16</v>
      </c>
      <c r="R9" s="22" t="str">
        <f>B9</f>
        <v>Sinalização Vertical</v>
      </c>
      <c r="S9" s="23">
        <f>C9</f>
        <v>217368</v>
      </c>
      <c r="T9" s="24">
        <f>S9/$C$15</f>
        <v>0.9391209674283566</v>
      </c>
      <c r="U9" s="25">
        <f>V9*$C$9</f>
        <v>18113.27544</v>
      </c>
      <c r="V9" s="26">
        <v>0.08333</v>
      </c>
      <c r="W9" s="25">
        <f>X9*$C$9</f>
        <v>18113.27544</v>
      </c>
      <c r="X9" s="26">
        <v>0.08333</v>
      </c>
      <c r="Y9" s="25">
        <f>Z9*$C$9</f>
        <v>18113.27544</v>
      </c>
      <c r="Z9" s="26">
        <v>0.08333</v>
      </c>
      <c r="AA9" s="25">
        <f>AB9*$C$9</f>
        <v>18113.27544</v>
      </c>
      <c r="AB9" s="26">
        <v>0.08333</v>
      </c>
      <c r="AC9" s="25">
        <f>AD9*$C$9</f>
        <v>18113.27544</v>
      </c>
      <c r="AD9" s="26">
        <v>0.08333</v>
      </c>
      <c r="AE9" s="25">
        <f>AF9*$C$9</f>
        <v>18113.27544</v>
      </c>
      <c r="AF9" s="26">
        <v>0.08333</v>
      </c>
    </row>
    <row r="10" spans="1:32" s="1" customFormat="1" ht="15" customHeight="1">
      <c r="A10" s="27" t="s">
        <v>17</v>
      </c>
      <c r="B10" s="28" t="str">
        <f>'planilha de serviços'!B18</f>
        <v>Mão de Obra</v>
      </c>
      <c r="C10" s="29">
        <f>'planilha de serviços'!F19</f>
        <v>14091</v>
      </c>
      <c r="D10" s="30">
        <f>C10/$C$15</f>
        <v>0.06087903257164336</v>
      </c>
      <c r="E10" s="31">
        <f>F10*$C$10</f>
        <v>1174.2030300000001</v>
      </c>
      <c r="F10" s="32">
        <v>0.08333</v>
      </c>
      <c r="G10" s="31">
        <f>H10*$C$10</f>
        <v>1174.2030300000001</v>
      </c>
      <c r="H10" s="32">
        <v>0.08333</v>
      </c>
      <c r="I10" s="31">
        <f>J10*$C$10</f>
        <v>1174.2030300000001</v>
      </c>
      <c r="J10" s="32">
        <v>0.08333</v>
      </c>
      <c r="K10" s="31">
        <f>L10*$C$10</f>
        <v>1174.2030300000001</v>
      </c>
      <c r="L10" s="32">
        <v>0.08333</v>
      </c>
      <c r="M10" s="31">
        <f>N10*$C$10</f>
        <v>1174.2030300000001</v>
      </c>
      <c r="N10" s="32">
        <v>0.08333</v>
      </c>
      <c r="O10" s="31">
        <f>P10*$C$10</f>
        <v>1174.2030300000001</v>
      </c>
      <c r="P10" s="32">
        <v>0.08333</v>
      </c>
      <c r="Q10" s="27" t="s">
        <v>17</v>
      </c>
      <c r="R10" s="28" t="str">
        <f>B10</f>
        <v>Mão de Obra</v>
      </c>
      <c r="S10" s="29">
        <f>C10</f>
        <v>14091</v>
      </c>
      <c r="T10" s="30">
        <f>S10/$C$15</f>
        <v>0.06087903257164336</v>
      </c>
      <c r="U10" s="31">
        <f>V10*$C$10</f>
        <v>1174.2030300000001</v>
      </c>
      <c r="V10" s="32">
        <v>0.08333</v>
      </c>
      <c r="W10" s="31">
        <f>X10*$C$10</f>
        <v>1174.2030300000001</v>
      </c>
      <c r="X10" s="32">
        <v>0.08333</v>
      </c>
      <c r="Y10" s="31">
        <f>Z10*$C$10</f>
        <v>1174.2030300000001</v>
      </c>
      <c r="Z10" s="32">
        <v>0.08333</v>
      </c>
      <c r="AA10" s="31">
        <f>AB10*$C$10</f>
        <v>1174.2030300000001</v>
      </c>
      <c r="AB10" s="32">
        <v>0.08333</v>
      </c>
      <c r="AC10" s="31">
        <f>AD10*$C$10</f>
        <v>1174.2030300000001</v>
      </c>
      <c r="AD10" s="32">
        <v>0.08333</v>
      </c>
      <c r="AE10" s="31">
        <f>AF10*$C$10</f>
        <v>1174.2030300000001</v>
      </c>
      <c r="AF10" s="32">
        <v>0.08333</v>
      </c>
    </row>
    <row r="11" spans="1:32" s="1" customFormat="1" ht="15" customHeight="1">
      <c r="A11" s="27"/>
      <c r="B11" s="28"/>
      <c r="C11" s="29"/>
      <c r="D11" s="30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27"/>
      <c r="R11" s="28"/>
      <c r="S11" s="29"/>
      <c r="T11" s="30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</row>
    <row r="12" spans="1:32" s="1" customFormat="1" ht="15" customHeight="1" thickBot="1">
      <c r="A12" s="33"/>
      <c r="B12" s="34"/>
      <c r="C12" s="35"/>
      <c r="D12" s="36"/>
      <c r="E12" s="37"/>
      <c r="F12" s="38"/>
      <c r="G12" s="37"/>
      <c r="H12" s="38"/>
      <c r="I12" s="37"/>
      <c r="J12" s="38"/>
      <c r="K12" s="37"/>
      <c r="L12" s="38"/>
      <c r="M12" s="37"/>
      <c r="N12" s="38"/>
      <c r="O12" s="37"/>
      <c r="P12" s="38"/>
      <c r="Q12" s="33"/>
      <c r="R12" s="34"/>
      <c r="S12" s="35"/>
      <c r="T12" s="36"/>
      <c r="U12" s="37"/>
      <c r="V12" s="38"/>
      <c r="W12" s="37"/>
      <c r="X12" s="38"/>
      <c r="Y12" s="37"/>
      <c r="Z12" s="38"/>
      <c r="AA12" s="37"/>
      <c r="AB12" s="38"/>
      <c r="AC12" s="37"/>
      <c r="AD12" s="38"/>
      <c r="AE12" s="37"/>
      <c r="AF12" s="38"/>
    </row>
    <row r="13" spans="1:32" s="1" customFormat="1" ht="15" customHeight="1">
      <c r="A13" s="41"/>
      <c r="B13" s="2"/>
      <c r="C13" s="3"/>
      <c r="D13" s="39"/>
      <c r="E13" s="4"/>
      <c r="F13" s="40"/>
      <c r="G13" s="4"/>
      <c r="H13" s="40"/>
      <c r="I13" s="4"/>
      <c r="J13" s="40"/>
      <c r="K13" s="4"/>
      <c r="L13" s="40"/>
      <c r="M13" s="4"/>
      <c r="N13" s="40"/>
      <c r="O13" s="4"/>
      <c r="P13" s="40"/>
      <c r="Q13" s="41"/>
      <c r="R13" s="2"/>
      <c r="S13" s="3"/>
      <c r="T13" s="39"/>
      <c r="U13" s="4"/>
      <c r="V13" s="40"/>
      <c r="W13" s="4"/>
      <c r="X13" s="40"/>
      <c r="Y13" s="4"/>
      <c r="Z13" s="40"/>
      <c r="AA13" s="4"/>
      <c r="AB13" s="40"/>
      <c r="AC13" s="4"/>
      <c r="AD13" s="40"/>
      <c r="AE13" s="4"/>
      <c r="AF13" s="40"/>
    </row>
    <row r="14" spans="1:32" s="1" customFormat="1" ht="14.25" customHeight="1" thickBot="1">
      <c r="A14" s="47" t="s">
        <v>18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 t="s">
        <v>18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1:32" ht="12.75">
      <c r="A15" s="98" t="s">
        <v>11</v>
      </c>
      <c r="B15" s="99"/>
      <c r="C15" s="42">
        <f>C9+C10+C11+C12</f>
        <v>231459</v>
      </c>
      <c r="D15" s="43">
        <f>SUM(D9:D14)</f>
        <v>1</v>
      </c>
      <c r="E15" s="44">
        <f>SUM(E9:E14)</f>
        <v>19287.478470000002</v>
      </c>
      <c r="F15" s="45">
        <f>E15/C15</f>
        <v>0.08333</v>
      </c>
      <c r="G15" s="44">
        <f>SUM(G9:G12)</f>
        <v>19287.478470000002</v>
      </c>
      <c r="H15" s="45">
        <f>G15/C15</f>
        <v>0.08333</v>
      </c>
      <c r="I15" s="44">
        <f>SUM(I9:I12)</f>
        <v>19287.478470000002</v>
      </c>
      <c r="J15" s="45">
        <f>I15/C15</f>
        <v>0.08333</v>
      </c>
      <c r="K15" s="44">
        <f>SUM(K9:K12)</f>
        <v>19287.478470000002</v>
      </c>
      <c r="L15" s="45">
        <f>K15/C15</f>
        <v>0.08333</v>
      </c>
      <c r="M15" s="44">
        <f>SUM(M9:M12)</f>
        <v>19287.478470000002</v>
      </c>
      <c r="N15" s="45">
        <f>M15/C15</f>
        <v>0.08333</v>
      </c>
      <c r="O15" s="44">
        <f>SUM(O9:O12)</f>
        <v>19287.478470000002</v>
      </c>
      <c r="P15" s="45">
        <f>O15/C15</f>
        <v>0.08333</v>
      </c>
      <c r="Q15" s="98" t="s">
        <v>11</v>
      </c>
      <c r="R15" s="99"/>
      <c r="S15" s="42">
        <f>S9+S10+S11+S12</f>
        <v>231459</v>
      </c>
      <c r="T15" s="43">
        <f>SUM(T9:T14)</f>
        <v>1</v>
      </c>
      <c r="U15" s="44">
        <f>SUM(U9:U14)</f>
        <v>19287.478470000002</v>
      </c>
      <c r="V15" s="45">
        <f>U15/S15</f>
        <v>0.08333</v>
      </c>
      <c r="W15" s="44">
        <f>SUM(W9:W12)</f>
        <v>19287.478470000002</v>
      </c>
      <c r="X15" s="45">
        <f>W15/S15</f>
        <v>0.08333</v>
      </c>
      <c r="Y15" s="44">
        <f>SUM(Y9:Y12)</f>
        <v>19287.478470000002</v>
      </c>
      <c r="Z15" s="45">
        <f>Y15/S15</f>
        <v>0.08333</v>
      </c>
      <c r="AA15" s="44">
        <f>SUM(AA9:AA12)</f>
        <v>19287.478470000002</v>
      </c>
      <c r="AB15" s="45">
        <f>AA15/S15</f>
        <v>0.08333</v>
      </c>
      <c r="AC15" s="44">
        <f>SUM(AC9:AC12)</f>
        <v>19287.478470000002</v>
      </c>
      <c r="AD15" s="45">
        <f>AC15/S15</f>
        <v>0.08333</v>
      </c>
      <c r="AE15" s="44">
        <f>SUM(AE9:AE12)</f>
        <v>19287.478470000002</v>
      </c>
      <c r="AF15" s="45">
        <f>AE15/S15</f>
        <v>0.08333</v>
      </c>
    </row>
    <row r="16" spans="1:32" ht="13.5" thickBot="1">
      <c r="A16" s="102" t="s">
        <v>12</v>
      </c>
      <c r="B16" s="103"/>
      <c r="C16" s="5" t="s">
        <v>13</v>
      </c>
      <c r="D16" s="13" t="s">
        <v>13</v>
      </c>
      <c r="E16" s="14">
        <f>E15</f>
        <v>19287.478470000002</v>
      </c>
      <c r="F16" s="6">
        <f>E16/C15</f>
        <v>0.08333</v>
      </c>
      <c r="G16" s="14">
        <f>E16+G15</f>
        <v>38574.956940000004</v>
      </c>
      <c r="H16" s="6">
        <f>G16/C15</f>
        <v>0.16666</v>
      </c>
      <c r="I16" s="14">
        <f>I15+G16</f>
        <v>57862.435410000006</v>
      </c>
      <c r="J16" s="6">
        <f>I16/C15</f>
        <v>0.24999000000000002</v>
      </c>
      <c r="K16" s="14">
        <f>K15+I16</f>
        <v>77149.91388000001</v>
      </c>
      <c r="L16" s="6">
        <f>K16/C15</f>
        <v>0.33332</v>
      </c>
      <c r="M16" s="14">
        <f>M15+K16</f>
        <v>96437.39235000001</v>
      </c>
      <c r="N16" s="6">
        <f>M16/C15</f>
        <v>0.41665</v>
      </c>
      <c r="O16" s="14">
        <f>O15+M16</f>
        <v>115724.87082000001</v>
      </c>
      <c r="P16" s="6">
        <f>O16/C15</f>
        <v>0.49998000000000004</v>
      </c>
      <c r="Q16" s="102" t="s">
        <v>12</v>
      </c>
      <c r="R16" s="103"/>
      <c r="S16" s="5" t="s">
        <v>13</v>
      </c>
      <c r="T16" s="13" t="s">
        <v>13</v>
      </c>
      <c r="U16" s="14">
        <f>O16+U15</f>
        <v>135012.34929</v>
      </c>
      <c r="V16" s="6">
        <f>U16/S15</f>
        <v>0.5833100000000001</v>
      </c>
      <c r="W16" s="14">
        <f>U16+W15</f>
        <v>154299.82776000001</v>
      </c>
      <c r="X16" s="6">
        <f>W16/S15</f>
        <v>0.66664</v>
      </c>
      <c r="Y16" s="14">
        <f>Y15+W16</f>
        <v>173587.30623000002</v>
      </c>
      <c r="Z16" s="6">
        <f>Y16/S15</f>
        <v>0.74997</v>
      </c>
      <c r="AA16" s="14">
        <f>AA15+Y16</f>
        <v>192874.78470000002</v>
      </c>
      <c r="AB16" s="6">
        <f>AA16/S15</f>
        <v>0.8333</v>
      </c>
      <c r="AC16" s="14">
        <f>AC15+AA16</f>
        <v>212162.26317000002</v>
      </c>
      <c r="AD16" s="6">
        <f>AC16/S15</f>
        <v>0.9166300000000001</v>
      </c>
      <c r="AE16" s="14">
        <f>AE15+AC16</f>
        <v>231449.74164000002</v>
      </c>
      <c r="AF16" s="6">
        <f>AE16/S15</f>
        <v>0.9999600000000001</v>
      </c>
    </row>
    <row r="17" spans="5:27" ht="12.75">
      <c r="E17" s="7"/>
      <c r="H17" s="9"/>
      <c r="I17" s="9"/>
      <c r="J17" s="10"/>
      <c r="K17" s="11"/>
      <c r="U17" s="7"/>
      <c r="V17" s="8"/>
      <c r="X17" s="9"/>
      <c r="Y17" s="9"/>
      <c r="Z17" s="10"/>
      <c r="AA17" s="11"/>
    </row>
    <row r="18" spans="4:31" ht="12.75">
      <c r="D18" s="12"/>
      <c r="E18" s="46"/>
      <c r="G18" s="46"/>
      <c r="I18" s="46"/>
      <c r="K18" s="46"/>
      <c r="M18" s="46"/>
      <c r="O18" s="46"/>
      <c r="T18" s="12"/>
      <c r="U18" s="46"/>
      <c r="V18" s="8"/>
      <c r="W18" s="46"/>
      <c r="Y18" s="46"/>
      <c r="AA18" s="46"/>
      <c r="AC18" s="46"/>
      <c r="AE18" s="46"/>
    </row>
    <row r="19" ht="12.75">
      <c r="F19"/>
    </row>
    <row r="20" ht="12.75">
      <c r="V20" s="8"/>
    </row>
    <row r="21" ht="12.75">
      <c r="V21" s="8"/>
    </row>
    <row r="23" spans="3:6" ht="12.75">
      <c r="C23" s="15"/>
      <c r="E23" s="15"/>
      <c r="F23" s="15"/>
    </row>
    <row r="24" spans="3:6" ht="12.75">
      <c r="C24" s="48"/>
      <c r="E24" s="15"/>
      <c r="F24" s="15"/>
    </row>
    <row r="25" spans="3:12" ht="12.75">
      <c r="C25" s="48"/>
      <c r="I25" s="11"/>
      <c r="J25" s="49"/>
      <c r="L25" s="11"/>
    </row>
  </sheetData>
  <sheetProtection/>
  <mergeCells count="28">
    <mergeCell ref="AE7:AF7"/>
    <mergeCell ref="Q8:R8"/>
    <mergeCell ref="Q15:R15"/>
    <mergeCell ref="Q16:R16"/>
    <mergeCell ref="Q1:AF1"/>
    <mergeCell ref="AA2:AB2"/>
    <mergeCell ref="AC2:AD2"/>
    <mergeCell ref="Q7:R7"/>
    <mergeCell ref="S7:T7"/>
    <mergeCell ref="U7:V7"/>
    <mergeCell ref="I7:J7"/>
    <mergeCell ref="W7:X7"/>
    <mergeCell ref="Y7:Z7"/>
    <mergeCell ref="AA7:AB7"/>
    <mergeCell ref="AC7:AD7"/>
    <mergeCell ref="K7:L7"/>
    <mergeCell ref="M7:N7"/>
    <mergeCell ref="O7:P7"/>
    <mergeCell ref="A8:B8"/>
    <mergeCell ref="A1:P1"/>
    <mergeCell ref="A15:B15"/>
    <mergeCell ref="M2:N2"/>
    <mergeCell ref="A16:B16"/>
    <mergeCell ref="A7:B7"/>
    <mergeCell ref="C7:D7"/>
    <mergeCell ref="E7:F7"/>
    <mergeCell ref="G7:H7"/>
    <mergeCell ref="K2:L2"/>
  </mergeCells>
  <printOptions horizontalCentered="1"/>
  <pageMargins left="0" right="0.07874015748031496" top="1.7716535433070868" bottom="0.3937007874015748" header="0.5118110236220472" footer="0.5118110236220472"/>
  <pageSetup horizontalDpi="600" verticalDpi="600" orientation="landscape" paperSize="9" scale="95" r:id="rId1"/>
  <colBreaks count="1" manualBreakCount="1">
    <brk id="16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="110" zoomScaleNormal="110" zoomScalePageLayoutView="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2" max="2" width="69.140625" style="0" customWidth="1"/>
    <col min="6" max="6" width="13.28125" style="0" customWidth="1"/>
  </cols>
  <sheetData>
    <row r="1" spans="1:6" ht="21" thickBot="1">
      <c r="A1" s="63" t="s">
        <v>62</v>
      </c>
      <c r="B1" s="64"/>
      <c r="C1" s="65"/>
      <c r="D1" s="66"/>
      <c r="E1" s="66"/>
      <c r="F1" s="67"/>
    </row>
    <row r="2" spans="1:6" ht="12.75">
      <c r="A2" s="78" t="s">
        <v>15</v>
      </c>
      <c r="B2" s="79" t="s">
        <v>19</v>
      </c>
      <c r="C2" s="80"/>
      <c r="D2" s="81"/>
      <c r="E2" s="81"/>
      <c r="F2" s="82"/>
    </row>
    <row r="3" spans="1:6" ht="12.75">
      <c r="A3" s="83" t="s">
        <v>20</v>
      </c>
      <c r="B3" s="84" t="s">
        <v>22</v>
      </c>
      <c r="C3" s="85"/>
      <c r="D3" s="86"/>
      <c r="E3" s="86"/>
      <c r="F3" s="87"/>
    </row>
    <row r="4" spans="1:6" ht="13.5" thickBot="1">
      <c r="A4" s="88" t="s">
        <v>21</v>
      </c>
      <c r="B4" s="89" t="s">
        <v>23</v>
      </c>
      <c r="C4" s="90"/>
      <c r="D4" s="91"/>
      <c r="E4" s="91"/>
      <c r="F4" s="92" t="s">
        <v>52</v>
      </c>
    </row>
    <row r="6" spans="1:6" ht="12.75" customHeight="1">
      <c r="A6" s="55" t="s">
        <v>24</v>
      </c>
      <c r="B6" s="55" t="s">
        <v>25</v>
      </c>
      <c r="C6" s="55" t="s">
        <v>26</v>
      </c>
      <c r="D6" s="55" t="s">
        <v>27</v>
      </c>
      <c r="E6" s="55" t="s">
        <v>28</v>
      </c>
      <c r="F6" s="55" t="s">
        <v>29</v>
      </c>
    </row>
    <row r="7" spans="1:6" ht="7.5" customHeight="1">
      <c r="A7" s="56"/>
      <c r="B7" s="56"/>
      <c r="C7" s="56"/>
      <c r="D7" s="56"/>
      <c r="E7" s="56"/>
      <c r="F7" s="56"/>
    </row>
    <row r="8" spans="1:6" ht="12.75" customHeight="1">
      <c r="A8" s="55" t="s">
        <v>30</v>
      </c>
      <c r="B8" s="55" t="s">
        <v>31</v>
      </c>
      <c r="C8" s="58"/>
      <c r="D8" s="58"/>
      <c r="E8" s="58"/>
      <c r="F8" s="58"/>
    </row>
    <row r="9" spans="1:6" ht="85.5">
      <c r="A9" s="59" t="s">
        <v>32</v>
      </c>
      <c r="B9" s="60" t="s">
        <v>33</v>
      </c>
      <c r="C9" s="59" t="s">
        <v>14</v>
      </c>
      <c r="D9" s="59">
        <v>100</v>
      </c>
      <c r="E9" s="61">
        <v>200</v>
      </c>
      <c r="F9" s="61">
        <f aca="true" t="shared" si="0" ref="F9:F17">E9*D9</f>
        <v>20000</v>
      </c>
    </row>
    <row r="10" spans="1:6" ht="57">
      <c r="A10" s="59" t="s">
        <v>34</v>
      </c>
      <c r="B10" s="60" t="s">
        <v>35</v>
      </c>
      <c r="C10" s="59" t="s">
        <v>14</v>
      </c>
      <c r="D10" s="59">
        <v>80</v>
      </c>
      <c r="E10" s="61">
        <v>231.5</v>
      </c>
      <c r="F10" s="61">
        <f t="shared" si="0"/>
        <v>18520</v>
      </c>
    </row>
    <row r="11" spans="1:6" ht="57">
      <c r="A11" s="59" t="s">
        <v>36</v>
      </c>
      <c r="B11" s="60" t="s">
        <v>37</v>
      </c>
      <c r="C11" s="59" t="s">
        <v>14</v>
      </c>
      <c r="D11" s="59">
        <v>100</v>
      </c>
      <c r="E11" s="61">
        <v>282.70000000000005</v>
      </c>
      <c r="F11" s="61">
        <f t="shared" si="0"/>
        <v>28270.000000000004</v>
      </c>
    </row>
    <row r="12" spans="1:6" ht="71.25">
      <c r="A12" s="59" t="s">
        <v>38</v>
      </c>
      <c r="B12" s="60" t="s">
        <v>39</v>
      </c>
      <c r="C12" s="59" t="s">
        <v>14</v>
      </c>
      <c r="D12" s="59">
        <v>110</v>
      </c>
      <c r="E12" s="61">
        <v>210.3</v>
      </c>
      <c r="F12" s="61">
        <f t="shared" si="0"/>
        <v>23133</v>
      </c>
    </row>
    <row r="13" spans="1:6" ht="57">
      <c r="A13" s="59" t="s">
        <v>40</v>
      </c>
      <c r="B13" s="60" t="s">
        <v>41</v>
      </c>
      <c r="C13" s="59" t="s">
        <v>14</v>
      </c>
      <c r="D13" s="59">
        <v>140</v>
      </c>
      <c r="E13" s="61">
        <v>335</v>
      </c>
      <c r="F13" s="61">
        <f t="shared" si="0"/>
        <v>46900</v>
      </c>
    </row>
    <row r="14" spans="1:6" ht="57">
      <c r="A14" s="59" t="s">
        <v>42</v>
      </c>
      <c r="B14" s="60" t="s">
        <v>43</v>
      </c>
      <c r="C14" s="59" t="s">
        <v>14</v>
      </c>
      <c r="D14" s="59">
        <v>20</v>
      </c>
      <c r="E14" s="61">
        <v>410.2</v>
      </c>
      <c r="F14" s="61">
        <f t="shared" si="0"/>
        <v>8204</v>
      </c>
    </row>
    <row r="15" spans="1:6" ht="85.5">
      <c r="A15" s="59" t="s">
        <v>44</v>
      </c>
      <c r="B15" s="60" t="s">
        <v>45</v>
      </c>
      <c r="C15" s="59" t="s">
        <v>14</v>
      </c>
      <c r="D15" s="59">
        <v>60</v>
      </c>
      <c r="E15" s="61">
        <v>125.3</v>
      </c>
      <c r="F15" s="61">
        <f t="shared" si="0"/>
        <v>7518</v>
      </c>
    </row>
    <row r="16" spans="1:6" ht="28.5">
      <c r="A16" s="59" t="s">
        <v>46</v>
      </c>
      <c r="B16" s="62" t="s">
        <v>47</v>
      </c>
      <c r="C16" s="59" t="s">
        <v>14</v>
      </c>
      <c r="D16" s="59">
        <v>320</v>
      </c>
      <c r="E16" s="61">
        <v>91.30000000000001</v>
      </c>
      <c r="F16" s="61">
        <f t="shared" si="0"/>
        <v>29216.000000000004</v>
      </c>
    </row>
    <row r="17" spans="1:6" ht="28.5">
      <c r="A17" s="59" t="s">
        <v>48</v>
      </c>
      <c r="B17" s="62" t="s">
        <v>47</v>
      </c>
      <c r="C17" s="59" t="s">
        <v>14</v>
      </c>
      <c r="D17" s="59">
        <v>390</v>
      </c>
      <c r="E17" s="61">
        <v>91.30000000000001</v>
      </c>
      <c r="F17" s="61">
        <f t="shared" si="0"/>
        <v>35607.00000000001</v>
      </c>
    </row>
    <row r="18" spans="1:6" ht="13.5">
      <c r="A18" s="55" t="s">
        <v>51</v>
      </c>
      <c r="B18" s="55" t="s">
        <v>54</v>
      </c>
      <c r="C18" s="55"/>
      <c r="D18" s="55"/>
      <c r="E18" s="55"/>
      <c r="F18" s="55"/>
    </row>
    <row r="19" spans="1:6" ht="14.25">
      <c r="A19" s="59" t="s">
        <v>53</v>
      </c>
      <c r="B19" s="62" t="s">
        <v>49</v>
      </c>
      <c r="C19" s="59" t="s">
        <v>14</v>
      </c>
      <c r="D19" s="59">
        <v>610</v>
      </c>
      <c r="E19" s="61">
        <v>23.1</v>
      </c>
      <c r="F19" s="61">
        <f>E19*D19</f>
        <v>14091</v>
      </c>
    </row>
    <row r="20" spans="1:6" ht="14.25">
      <c r="A20" s="59"/>
      <c r="B20" s="62"/>
      <c r="C20" s="59"/>
      <c r="D20" s="59"/>
      <c r="E20" s="70"/>
      <c r="F20" s="61"/>
    </row>
    <row r="21" spans="1:6" ht="12.75" customHeight="1">
      <c r="A21" s="55"/>
      <c r="B21" s="55"/>
      <c r="C21" s="109" t="s">
        <v>50</v>
      </c>
      <c r="D21" s="110"/>
      <c r="E21" s="111"/>
      <c r="F21" s="71">
        <f>SUM(F9:F19)</f>
        <v>231459</v>
      </c>
    </row>
    <row r="22" spans="1:6" ht="12.75" customHeight="1">
      <c r="A22" s="57"/>
      <c r="B22" s="57"/>
      <c r="C22" s="57"/>
      <c r="D22" s="57"/>
      <c r="E22" s="57"/>
      <c r="F22" s="5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/>
  <mergeCells count="1">
    <mergeCell ref="C21:E2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PARANACIDADE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RUY JOSÉ DA COSTA</dc:creator>
  <cp:keywords/>
  <dc:description/>
  <cp:lastModifiedBy>fabiano</cp:lastModifiedBy>
  <cp:lastPrinted>2014-07-29T16:47:28Z</cp:lastPrinted>
  <dcterms:created xsi:type="dcterms:W3CDTF">2001-09-18T13:08:22Z</dcterms:created>
  <dcterms:modified xsi:type="dcterms:W3CDTF">2014-07-29T16:47:36Z</dcterms:modified>
  <cp:category/>
  <cp:version/>
  <cp:contentType/>
  <cp:contentStatus/>
</cp:coreProperties>
</file>