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J:\DGU\02 - PROJETOS POR ANO\A_PROJETOS 2025\PROJETO CONTORNO SUL\PROJETO CONTORNO SUL\Licitação\Correções e novos orcamentos\"/>
    </mc:Choice>
  </mc:AlternateContent>
  <bookViews>
    <workbookView xWindow="-105" yWindow="-105" windowWidth="23250" windowHeight="12450"/>
  </bookViews>
  <sheets>
    <sheet name="cotação " sheetId="1" r:id="rId1"/>
    <sheet name="cronograma " sheetId="2" r:id="rId2"/>
  </sheets>
  <definedNames>
    <definedName name="_xlnm.Print_Area" localSheetId="0">'cotação '!$A$1:$H$94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8" i="1" l="1"/>
  <c r="G78" i="1" s="1"/>
  <c r="F80" i="1"/>
  <c r="G80" i="1" s="1"/>
  <c r="F29" i="1"/>
  <c r="G29" i="1" s="1"/>
  <c r="F16" i="1"/>
  <c r="G16" i="1" s="1"/>
  <c r="F64" i="1"/>
  <c r="G64" i="1" s="1"/>
  <c r="F66" i="1"/>
  <c r="G66" i="1" s="1"/>
  <c r="F76" i="1"/>
  <c r="G76" i="1" s="1"/>
  <c r="F75" i="1"/>
  <c r="G75" i="1" s="1"/>
  <c r="F74" i="1"/>
  <c r="G74" i="1" s="1"/>
  <c r="F73" i="1"/>
  <c r="G73" i="1" s="1"/>
  <c r="F70" i="1"/>
  <c r="G70" i="1" s="1"/>
  <c r="F67" i="1"/>
  <c r="G67" i="1" s="1"/>
  <c r="F25" i="1"/>
  <c r="G25" i="1" s="1"/>
  <c r="F30" i="1"/>
  <c r="G30" i="1" s="1"/>
  <c r="F85" i="1" l="1"/>
  <c r="F38" i="1" l="1"/>
  <c r="G38" i="1" s="1"/>
  <c r="F81" i="1"/>
  <c r="G81" i="1" s="1"/>
  <c r="F77" i="1"/>
  <c r="G77" i="1" s="1"/>
  <c r="F72" i="1"/>
  <c r="G72" i="1" s="1"/>
  <c r="F71" i="1"/>
  <c r="G71" i="1" s="1"/>
  <c r="F69" i="1"/>
  <c r="G69" i="1" s="1"/>
  <c r="F68" i="1"/>
  <c r="G68" i="1" s="1"/>
  <c r="F65" i="1"/>
  <c r="G65" i="1" s="1"/>
  <c r="F63" i="1"/>
  <c r="G63" i="1" s="1"/>
  <c r="F62" i="1"/>
  <c r="G62" i="1" s="1"/>
  <c r="F60" i="1"/>
  <c r="G60" i="1" s="1"/>
  <c r="F59" i="1"/>
  <c r="G59" i="1" s="1"/>
  <c r="F58" i="1"/>
  <c r="G58" i="1" s="1"/>
  <c r="F57" i="1"/>
  <c r="G57" i="1" s="1"/>
  <c r="F56" i="1"/>
  <c r="G56" i="1" s="1"/>
  <c r="F55" i="1"/>
  <c r="G55" i="1" s="1"/>
  <c r="F53" i="1"/>
  <c r="G53" i="1" s="1"/>
  <c r="F52" i="1"/>
  <c r="G52" i="1" s="1"/>
  <c r="F51" i="1"/>
  <c r="G51" i="1" s="1"/>
  <c r="F50" i="1"/>
  <c r="G50" i="1" s="1"/>
  <c r="F49" i="1"/>
  <c r="G49" i="1" s="1"/>
  <c r="F48" i="1"/>
  <c r="G48" i="1" s="1"/>
  <c r="F47" i="1"/>
  <c r="G47" i="1" s="1"/>
  <c r="F46" i="1"/>
  <c r="G46" i="1" s="1"/>
  <c r="F45" i="1"/>
  <c r="G45" i="1" s="1"/>
  <c r="F44" i="1"/>
  <c r="G44" i="1" s="1"/>
  <c r="F43" i="1"/>
  <c r="G43" i="1" s="1"/>
  <c r="F41" i="1"/>
  <c r="G41" i="1" s="1"/>
  <c r="F40" i="1"/>
  <c r="G40" i="1" s="1"/>
  <c r="F39" i="1"/>
  <c r="G39" i="1" s="1"/>
  <c r="F37" i="1"/>
  <c r="G37" i="1" s="1"/>
  <c r="F36" i="1"/>
  <c r="G36" i="1" s="1"/>
  <c r="F35" i="1"/>
  <c r="G35" i="1" s="1"/>
  <c r="F34" i="1"/>
  <c r="G34" i="1" s="1"/>
  <c r="F33" i="1"/>
  <c r="G33" i="1" s="1"/>
  <c r="F32" i="1"/>
  <c r="G32" i="1" s="1"/>
  <c r="F28" i="1"/>
  <c r="G28" i="1" s="1"/>
  <c r="F27" i="1"/>
  <c r="G27" i="1" s="1"/>
  <c r="F24" i="1"/>
  <c r="G24" i="1" s="1"/>
  <c r="F23" i="1"/>
  <c r="G23" i="1" s="1"/>
  <c r="F21" i="1"/>
  <c r="G21" i="1" s="1"/>
  <c r="F20" i="1"/>
  <c r="G20" i="1" s="1"/>
  <c r="F19" i="1"/>
  <c r="G19" i="1" s="1"/>
  <c r="F18" i="1"/>
  <c r="G18" i="1" s="1"/>
  <c r="F13" i="1"/>
  <c r="G13" i="1" s="1"/>
  <c r="F14" i="1"/>
  <c r="G14" i="1" s="1"/>
  <c r="F12" i="1"/>
  <c r="G12" i="1" s="1"/>
  <c r="G15" i="1" l="1"/>
  <c r="G61" i="1"/>
  <c r="G54" i="1"/>
  <c r="G11" i="1"/>
  <c r="G82" i="1" l="1"/>
  <c r="H78" i="1" l="1"/>
  <c r="H61" i="1"/>
  <c r="H16" i="1"/>
  <c r="H29" i="1"/>
  <c r="H64" i="1"/>
  <c r="H80" i="1"/>
  <c r="H66" i="1"/>
  <c r="H75" i="1"/>
  <c r="H73" i="1"/>
  <c r="H74" i="1"/>
  <c r="H76" i="1"/>
  <c r="H67" i="1"/>
  <c r="H70" i="1"/>
  <c r="H30" i="1"/>
  <c r="H25" i="1"/>
  <c r="H81" i="1"/>
  <c r="H52" i="1"/>
  <c r="H39" i="1"/>
  <c r="H28" i="1"/>
  <c r="H12" i="1"/>
  <c r="H21" i="1"/>
  <c r="H58" i="1"/>
  <c r="H51" i="1"/>
  <c r="H38" i="1"/>
  <c r="H27" i="1"/>
  <c r="H34" i="1"/>
  <c r="H20" i="1"/>
  <c r="H19" i="1"/>
  <c r="H57" i="1"/>
  <c r="H14" i="1"/>
  <c r="H77" i="1"/>
  <c r="H65" i="1"/>
  <c r="H50" i="1"/>
  <c r="H37" i="1"/>
  <c r="H54" i="1"/>
  <c r="H47" i="1"/>
  <c r="H33" i="1"/>
  <c r="H32" i="1"/>
  <c r="H71" i="1"/>
  <c r="H41" i="1"/>
  <c r="H63" i="1"/>
  <c r="H36" i="1"/>
  <c r="H24" i="1"/>
  <c r="H60" i="1"/>
  <c r="H72" i="1"/>
  <c r="H18" i="1"/>
  <c r="H69" i="1"/>
  <c r="H62" i="1"/>
  <c r="H48" i="1"/>
  <c r="H35" i="1"/>
  <c r="H23" i="1"/>
  <c r="H11" i="1"/>
  <c r="H45" i="1"/>
  <c r="H43" i="1"/>
  <c r="H55" i="1"/>
  <c r="H59" i="1"/>
  <c r="H46" i="1"/>
  <c r="H44" i="1"/>
  <c r="H56" i="1"/>
  <c r="H68" i="1"/>
  <c r="H53" i="1"/>
  <c r="H40" i="1"/>
  <c r="H13" i="1"/>
  <c r="H49" i="1"/>
  <c r="H15" i="1"/>
</calcChain>
</file>

<file path=xl/sharedStrings.xml><?xml version="1.0" encoding="utf-8"?>
<sst xmlns="http://schemas.openxmlformats.org/spreadsheetml/2006/main" count="285" uniqueCount="199">
  <si>
    <t xml:space="preserve">Item </t>
  </si>
  <si>
    <t xml:space="preserve">Descrição </t>
  </si>
  <si>
    <t>FASE Preliminar</t>
  </si>
  <si>
    <t xml:space="preserve">Unid. </t>
  </si>
  <si>
    <t>Quant.</t>
  </si>
  <si>
    <t>1.1</t>
  </si>
  <si>
    <t xml:space="preserve">ESTUDOS de Segurança de trânsito </t>
  </si>
  <si>
    <t>1.2</t>
  </si>
  <si>
    <t>1.3</t>
  </si>
  <si>
    <t>ESTUDO DE MEIO AMBIENTE - Diagnóstico Ambiental</t>
  </si>
  <si>
    <t>FASE Levantamentos e estudos</t>
  </si>
  <si>
    <t xml:space="preserve">ESTUDOS de Interferências </t>
  </si>
  <si>
    <t>CONTAGENS DE TRÁFEGO</t>
  </si>
  <si>
    <t xml:space="preserve">ESTUDOS Geológicos - Parcela de custo fixo/ invariável </t>
  </si>
  <si>
    <t>2.1</t>
  </si>
  <si>
    <t>2.2</t>
  </si>
  <si>
    <t>2.3</t>
  </si>
  <si>
    <t xml:space="preserve">ESTUDOS Geológicos - Parcela de custo variável em função da extensão </t>
  </si>
  <si>
    <t>2.4</t>
  </si>
  <si>
    <t>2.5</t>
  </si>
  <si>
    <t>LEVANTAMENTO TOPOGRÁFICO com RTK e VANT - Linha geral</t>
  </si>
  <si>
    <t>2.6</t>
  </si>
  <si>
    <t>ENSAIOS / LEVANTAMENTOS DE CAMPO</t>
  </si>
  <si>
    <t xml:space="preserve">LEVANTAMENTO TOPOGRÁFICO com RTK - Áreas complementares (Inters., Marginais, Acessos, fontes de materiais, etc) </t>
  </si>
  <si>
    <t xml:space="preserve">LEVANTAMENTO TOPOGRÁFICO Convencional - Poligonal de transporte de coordenadas </t>
  </si>
  <si>
    <t xml:space="preserve">ENSAIOS IN SITU - Densidade com Cone de Areia </t>
  </si>
  <si>
    <t xml:space="preserve">ENSAIOS IN SITU - Umidade </t>
  </si>
  <si>
    <t>AVALIAÇÃO DO PAVIMENTO - Inventário de Superfície - DNIT PRO - 06/2004</t>
  </si>
  <si>
    <t xml:space="preserve">ESTUDOS Topográficos </t>
  </si>
  <si>
    <t>2.7</t>
  </si>
  <si>
    <t>2.8</t>
  </si>
  <si>
    <t xml:space="preserve"> ESTUDOS de capacidade - Linha geral</t>
  </si>
  <si>
    <t xml:space="preserve"> ESTUDOS de capacidade - Interseção</t>
  </si>
  <si>
    <t>ENSAIOS GEOTÉCNICOS</t>
  </si>
  <si>
    <t>2.9</t>
  </si>
  <si>
    <t>2.10</t>
  </si>
  <si>
    <t xml:space="preserve">ENSAIO DE SOLO - Granulometria por Peneiramento </t>
  </si>
  <si>
    <t xml:space="preserve">ENSAIO DE SOLO - Granulometria por Sedimentação </t>
  </si>
  <si>
    <t>ENSAIO DE SOLO - Limite de Liquidez</t>
  </si>
  <si>
    <t xml:space="preserve">ENSAIO DE SOLO - Limite de Plasticidade </t>
  </si>
  <si>
    <t xml:space="preserve">ENSAIO DE AGREGADO - Abrasão Los Ângeles </t>
  </si>
  <si>
    <t>ENSAIO DE SOLO - Compactação e ISC na Energia Intermediária</t>
  </si>
  <si>
    <t>2.11</t>
  </si>
  <si>
    <t>SONDAGENS GEOTÉCNICAS</t>
  </si>
  <si>
    <t>SONDAGEM MANUAL À TRADO - Místa em solo / alteração de rocha</t>
  </si>
  <si>
    <t xml:space="preserve">SONDAGEM A PERCUSSÃO (SPT) - com lavagem </t>
  </si>
  <si>
    <t xml:space="preserve">SONDAGEM ROTATIVA - Em rocha </t>
  </si>
  <si>
    <t>MOBILIZAÇÃO EQUIPAMENTOS - Sondagem rotativa, percussão ou CPTU - Deslocamento principal inferior a 1h em relação a cidade sede da obra</t>
  </si>
  <si>
    <t xml:space="preserve">SONDAGEM DE PAVIMENTO - Poço de inspeção 50x50cm </t>
  </si>
  <si>
    <t xml:space="preserve">ESTUDOS Hidrológicos de linha geral - Exclusive pontes </t>
  </si>
  <si>
    <t>2.12</t>
  </si>
  <si>
    <t>2.13</t>
  </si>
  <si>
    <t>PROJETO DE MEIO AMBIENTE - Diagnóstico Ambiental</t>
  </si>
  <si>
    <t xml:space="preserve">ESTUDOS de Avaliação funcional e estrutural do pavimento existente </t>
  </si>
  <si>
    <t>ESTUDOS Geotécnicos - Parcela de custo fixo/ invariável</t>
  </si>
  <si>
    <t xml:space="preserve">ESTUDOS Geotécnicos - Parcela de custo variável em função da extensão </t>
  </si>
  <si>
    <t>2.14</t>
  </si>
  <si>
    <t>2.15</t>
  </si>
  <si>
    <t>2.16</t>
  </si>
  <si>
    <t>PLANO FUNCIONAL - Segmento predominante Rural</t>
  </si>
  <si>
    <t xml:space="preserve">FASE Concepção </t>
  </si>
  <si>
    <t>PLANO FUNCIONAL - Segmento predominante Urbano</t>
  </si>
  <si>
    <t xml:space="preserve">AVALIAÇÃO ECONÔMICA </t>
  </si>
  <si>
    <t xml:space="preserve">PROJETO GEOMÉTRICO </t>
  </si>
  <si>
    <t>3.1</t>
  </si>
  <si>
    <t>3.2</t>
  </si>
  <si>
    <t>3.3</t>
  </si>
  <si>
    <t>3.4</t>
  </si>
  <si>
    <t>3.5</t>
  </si>
  <si>
    <t xml:space="preserve">FASE desenvolvimento </t>
  </si>
  <si>
    <t xml:space="preserve">PROJETO DE DRENAGEM E OAC - exclusive projeto hidráulico de pontes </t>
  </si>
  <si>
    <t xml:space="preserve">PROJETO DE PAVIMENTAÇÃO - Parcela de custo fixo/ invariável </t>
  </si>
  <si>
    <t xml:space="preserve">PROJETO DE PAVIMENTAÇÃO - Parcela de custo variável em função da 
extensão </t>
  </si>
  <si>
    <t xml:space="preserve">PROJETO DE TERRAPLENAGEM </t>
  </si>
  <si>
    <t>PROJETO DE RESTAURAÇÃO - Parcela de custo fixo/ invariável</t>
  </si>
  <si>
    <t xml:space="preserve">PROJETO DE RESTAURAÇÃO - Parcela de custo variável em função da 
extensão </t>
  </si>
  <si>
    <t>4.1</t>
  </si>
  <si>
    <t>4.2</t>
  </si>
  <si>
    <t>4.3</t>
  </si>
  <si>
    <t>4.4</t>
  </si>
  <si>
    <t>4.5</t>
  </si>
  <si>
    <t>4.6</t>
  </si>
  <si>
    <t>4.7</t>
  </si>
  <si>
    <t>4.8</t>
  </si>
  <si>
    <t xml:space="preserve">PROJETO DE INTERFERÊNCIAS </t>
  </si>
  <si>
    <t xml:space="preserve">PROJETO DE PAISAGISMO </t>
  </si>
  <si>
    <t>PROJETO DE ILUMINAÇÃO - Segmento predominantemente Urbano</t>
  </si>
  <si>
    <t xml:space="preserve">PROJETO DE OBRAS COMPLEMENTARES </t>
  </si>
  <si>
    <t xml:space="preserve">ORÇAMENTO </t>
  </si>
  <si>
    <t xml:space="preserve">ORÇAMENTO - Para obras com extensão maior que 5 km </t>
  </si>
  <si>
    <t>4.9</t>
  </si>
  <si>
    <t>4.10</t>
  </si>
  <si>
    <t>4.11</t>
  </si>
  <si>
    <t>4.12</t>
  </si>
  <si>
    <t>4.13</t>
  </si>
  <si>
    <t>4.14</t>
  </si>
  <si>
    <t>4.15</t>
  </si>
  <si>
    <t>km</t>
  </si>
  <si>
    <t>und</t>
  </si>
  <si>
    <t>Posto</t>
  </si>
  <si>
    <t>vb</t>
  </si>
  <si>
    <t>m²</t>
  </si>
  <si>
    <t>ens</t>
  </si>
  <si>
    <t>Km.faixa</t>
  </si>
  <si>
    <t xml:space="preserve">m </t>
  </si>
  <si>
    <t>m2</t>
  </si>
  <si>
    <t xml:space="preserve">Descrição da Fase </t>
  </si>
  <si>
    <t>30 dias</t>
  </si>
  <si>
    <t>60 dias</t>
  </si>
  <si>
    <t>90 dias</t>
  </si>
  <si>
    <t>120 dias</t>
  </si>
  <si>
    <t>150 dias</t>
  </si>
  <si>
    <t>180 dias</t>
  </si>
  <si>
    <t>210 dias</t>
  </si>
  <si>
    <t>CRONOGRAMA ENTREGA DE PROJETOS</t>
  </si>
  <si>
    <t>ESTUDOS comparativo de traçados</t>
  </si>
  <si>
    <t>T01 : 1,5km + T02: 7,00km +T03: 3,10km</t>
  </si>
  <si>
    <t xml:space="preserve">Global </t>
  </si>
  <si>
    <t>Global</t>
  </si>
  <si>
    <t xml:space="preserve">PROJETO DE ILUMINAÇÃO - Interseções </t>
  </si>
  <si>
    <t xml:space="preserve">Considerando em todas as quatros interseções (trevos ou viadutos) 1 km cada </t>
  </si>
  <si>
    <t>Valor unit + BDI (R$)</t>
  </si>
  <si>
    <t>Valor Total (R$)</t>
  </si>
  <si>
    <t>Considerações</t>
  </si>
  <si>
    <t>3.6</t>
  </si>
  <si>
    <t xml:space="preserve">PROJETO DE INTERSEÇÕES - Sem Desnível </t>
  </si>
  <si>
    <t>PROJETO DE INTERSEÇÕES - Desnível médio porte (com viaduto)</t>
  </si>
  <si>
    <t>Considerando Interseçoes 1; 2 e 3</t>
  </si>
  <si>
    <t>Considerando Interseção 4</t>
  </si>
  <si>
    <t xml:space="preserve">Considerando no T02: 7,00km </t>
  </si>
  <si>
    <t>Considerando Interseçoes 1; 2 e 3 ( com Viaduto)</t>
  </si>
  <si>
    <t xml:space="preserve">Considerando Interseçoes 1; 2; 3e 4 </t>
  </si>
  <si>
    <t xml:space="preserve"> T02: 7,0km </t>
  </si>
  <si>
    <t>LEVANTAMENTOS TOPOGRÁFICOS (inclusive Apresentação das areas de desapropriação)</t>
  </si>
  <si>
    <t>4.16</t>
  </si>
  <si>
    <t xml:space="preserve">PROJETO DE DESAPROPRIAÇÃO </t>
  </si>
  <si>
    <t xml:space="preserve">Estimativa </t>
  </si>
  <si>
    <t xml:space="preserve">Cinsiderando 2 por interseção </t>
  </si>
  <si>
    <t>Considerando as 4 interseções</t>
  </si>
  <si>
    <t>Valor total:</t>
  </si>
  <si>
    <t>BDI Adotado:</t>
  </si>
  <si>
    <t>% do Item</t>
  </si>
  <si>
    <t xml:space="preserve">Considerando 3 trechos de pavimentação </t>
  </si>
  <si>
    <t>T01 : 1,5km +T03: 3,10km</t>
  </si>
  <si>
    <t xml:space="preserve">T02: 7,00km </t>
  </si>
  <si>
    <t>Valor unit   (R$)</t>
  </si>
  <si>
    <t xml:space="preserve">MUNICIPIO: DOIS VIZINHOS - PR </t>
  </si>
  <si>
    <t xml:space="preserve">OBJETO: CONTRATAÇÃO DE PROJETO DE ENGENHARIA PARA ELABORAÇÃO DE PROJETO DE IMPLANTAÇÃO DE PAVIMENTO ASFALTICA DENOMINADA CONTONO SUL NA PR 281 DE DOIS VIZINHOS-PR, INCLUSIVE PROJETO DE OBRAS DE ARTE ESPECIAL E DEMAIS PROJETOS DE MELHORAENTO DO SISTEMA VIARIO DE ACESSO AO PERIMETRO URBANO </t>
  </si>
  <si>
    <t>EMPRESA PROPONETE : XXXXXXXXXXXXXXXXX</t>
  </si>
  <si>
    <t>CNPJ: XXXXXXXXXXXXXXXXX</t>
  </si>
  <si>
    <t>CONTATOS  FONE: XXXXXXXXXXXXX; EMAIL: XXXXXXXXXXXXX;</t>
  </si>
  <si>
    <t xml:space="preserve">Data: </t>
  </si>
  <si>
    <t xml:space="preserve">Memorial descritivo Executivo </t>
  </si>
  <si>
    <t xml:space="preserve">PLANILHA DE COTAÇÃO ORÇAMENTARIA - PROJETO DE IMPLANTAÇÃO DE  PAVIMENTAÇÃO ASFATICA  - CONTORNO SUL </t>
  </si>
  <si>
    <t>PROJETO ESTRUTURAL paredes de Contenção desnivel de viadutos.</t>
  </si>
  <si>
    <t>ISS - Dois vizinhos 3%</t>
  </si>
  <si>
    <t>A empresa deve adotar seu proprio valor de BDI</t>
  </si>
  <si>
    <t xml:space="preserve">PROJETO DE SINALIZAÇÃO </t>
  </si>
  <si>
    <t>PROJETO DE MEIO AMBIENTE - Estudo ambiental (inclusive obtenção de licenciamento prévio e de instalação da obra)</t>
  </si>
  <si>
    <t xml:space="preserve">AVALIAÇÃO DO PAVIMENTO - Levantamento Deflectométrico com viga Benkelman com espaçamento de 20 m em 20 m </t>
  </si>
  <si>
    <t>FASE - Levantamentos e Estudos</t>
  </si>
  <si>
    <t>FASE - Preliminar</t>
  </si>
  <si>
    <t xml:space="preserve">FASE - Concepção </t>
  </si>
  <si>
    <t xml:space="preserve">FASE - Desenvolvimento </t>
  </si>
  <si>
    <t>ENSAIO DE SOLO - Compactação e ISC na Energia Normal</t>
  </si>
  <si>
    <t xml:space="preserve">PROJETO ESTRUTURAL de Ponte / Viaduto inclusive alicerces e fundações </t>
  </si>
  <si>
    <t xml:space="preserve">INSTALAÇÃO DE EQUIPAMENTOS DE SONDAGEM - Rotativa, percussão ou CPTU - por furo </t>
  </si>
  <si>
    <t xml:space="preserve">CONTAGEM DE TRÁFEGO - 7 dias úteis e consecutivos por 24 horas e cálculo do nº "N" - tráfego baixo  </t>
  </si>
  <si>
    <t xml:space="preserve">CONTAGEM DE TRÁFEGO - INTERSEÇÃO "CRUZ" EM DESNÍVEL - 3 dias úteis e consecutivos por 8 horas e cálculo do n° "N" </t>
  </si>
  <si>
    <t>4.17</t>
  </si>
  <si>
    <t>INVENTÁRIO FLORESTAL</t>
  </si>
  <si>
    <t>2.2.1</t>
  </si>
  <si>
    <t>Empresa proponente:</t>
  </si>
  <si>
    <t>CPF:</t>
  </si>
  <si>
    <t>Representante legal da empresa:</t>
  </si>
  <si>
    <t>CNPJ:</t>
  </si>
  <si>
    <t>2.2.2</t>
  </si>
  <si>
    <t>2.5.1</t>
  </si>
  <si>
    <t>2.5.2</t>
  </si>
  <si>
    <t>2.5.3</t>
  </si>
  <si>
    <t>2.6.1</t>
  </si>
  <si>
    <t>2.6.2</t>
  </si>
  <si>
    <t>2.6.3</t>
  </si>
  <si>
    <t>2.6.4</t>
  </si>
  <si>
    <t>2.7.1</t>
  </si>
  <si>
    <t>2.7.2</t>
  </si>
  <si>
    <t>2.7.3</t>
  </si>
  <si>
    <t>2.7.4</t>
  </si>
  <si>
    <t>2.7.5</t>
  </si>
  <si>
    <t>2.7.6</t>
  </si>
  <si>
    <t>2.12.1</t>
  </si>
  <si>
    <t>2.12.2</t>
  </si>
  <si>
    <t>2.12.3</t>
  </si>
  <si>
    <t>2.12.4</t>
  </si>
  <si>
    <t>2.12.5</t>
  </si>
  <si>
    <t>2.12.6</t>
  </si>
  <si>
    <t>2.12.7</t>
  </si>
  <si>
    <t>4.17.1</t>
  </si>
  <si>
    <t>4.17.2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</si>
</sst>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108">
    <xf numFmtId="0" fontId="0" fillId="0" borderId="0" xfId="0"/>
    <xf numFmtId="0" fontId="0" fillId="3" borderId="1" xfId="0" applyFill="1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4" borderId="1" xfId="0" applyFill="1" applyBorder="1"/>
    <xf numFmtId="0" fontId="0" fillId="5" borderId="1" xfId="0" applyFill="1" applyBorder="1"/>
    <xf numFmtId="0" fontId="0" fillId="6" borderId="1" xfId="0" applyFill="1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0" fillId="7" borderId="0" xfId="0" applyFill="1" applyAlignment="1">
      <alignment vertical="center"/>
    </xf>
    <xf numFmtId="0" fontId="5" fillId="8" borderId="0" xfId="0" applyFont="1" applyFill="1" applyAlignment="1">
      <alignment vertical="center"/>
    </xf>
    <xf numFmtId="0" fontId="0" fillId="8" borderId="0" xfId="0" applyFill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6" fillId="0" borderId="1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0" borderId="4" xfId="0" applyBorder="1" applyAlignment="1" applyProtection="1">
      <alignment horizontal="left" vertical="center"/>
    </xf>
    <xf numFmtId="0" fontId="0" fillId="0" borderId="2" xfId="0" applyBorder="1" applyAlignment="1" applyProtection="1">
      <alignment horizontal="left" vertical="center"/>
    </xf>
    <xf numFmtId="0" fontId="0" fillId="0" borderId="5" xfId="0" applyBorder="1" applyAlignment="1" applyProtection="1">
      <alignment horizontal="left" vertical="center"/>
    </xf>
    <xf numFmtId="0" fontId="0" fillId="0" borderId="0" xfId="0" applyAlignment="1" applyProtection="1">
      <alignment horizontal="center" vertical="center" wrapText="1"/>
    </xf>
    <xf numFmtId="0" fontId="0" fillId="0" borderId="6" xfId="0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wrapText="1"/>
    </xf>
    <xf numFmtId="0" fontId="0" fillId="0" borderId="7" xfId="0" applyBorder="1" applyAlignment="1" applyProtection="1">
      <alignment horizontal="left" vertical="center" wrapText="1"/>
    </xf>
    <xf numFmtId="0" fontId="0" fillId="0" borderId="6" xfId="0" applyBorder="1" applyAlignment="1" applyProtection="1">
      <alignment horizontal="center" vertical="center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center" vertical="center"/>
    </xf>
    <xf numFmtId="0" fontId="0" fillId="7" borderId="0" xfId="0" applyFill="1" applyAlignment="1" applyProtection="1">
      <alignment horizontal="left" vertical="center"/>
    </xf>
    <xf numFmtId="0" fontId="0" fillId="0" borderId="7" xfId="0" applyBorder="1" applyAlignment="1" applyProtection="1">
      <alignment horizontal="center" vertical="center"/>
    </xf>
    <xf numFmtId="0" fontId="0" fillId="0" borderId="9" xfId="0" applyBorder="1" applyAlignment="1" applyProtection="1">
      <alignment horizontal="center" vertical="center"/>
    </xf>
    <xf numFmtId="0" fontId="0" fillId="0" borderId="10" xfId="0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vertical="center"/>
    </xf>
    <xf numFmtId="0" fontId="3" fillId="2" borderId="3" xfId="0" applyFont="1" applyFill="1" applyBorder="1" applyAlignment="1" applyProtection="1">
      <alignment horizontal="center" vertical="center" wrapText="1"/>
    </xf>
    <xf numFmtId="0" fontId="3" fillId="8" borderId="23" xfId="0" applyFont="1" applyFill="1" applyBorder="1" applyAlignment="1" applyProtection="1">
      <alignment horizontal="center" vertical="center"/>
    </xf>
    <xf numFmtId="0" fontId="3" fillId="8" borderId="24" xfId="0" applyFont="1" applyFill="1" applyBorder="1" applyAlignment="1" applyProtection="1">
      <alignment horizontal="left" vertical="center"/>
    </xf>
    <xf numFmtId="4" fontId="3" fillId="8" borderId="24" xfId="0" applyNumberFormat="1" applyFont="1" applyFill="1" applyBorder="1" applyAlignment="1" applyProtection="1">
      <alignment horizontal="center" vertical="center"/>
    </xf>
    <xf numFmtId="10" fontId="3" fillId="8" borderId="25" xfId="1" applyNumberFormat="1" applyFont="1" applyFill="1" applyBorder="1" applyAlignment="1" applyProtection="1">
      <alignment horizontal="center" vertical="center"/>
    </xf>
    <xf numFmtId="0" fontId="3" fillId="8" borderId="3" xfId="0" applyFont="1" applyFill="1" applyBorder="1" applyAlignment="1" applyProtection="1">
      <alignment horizontal="center" vertical="center" wrapText="1"/>
    </xf>
    <xf numFmtId="0" fontId="5" fillId="8" borderId="0" xfId="0" applyFont="1" applyFill="1" applyAlignment="1" applyProtection="1">
      <alignment vertical="center"/>
    </xf>
    <xf numFmtId="0" fontId="0" fillId="0" borderId="21" xfId="0" applyBorder="1" applyAlignment="1" applyProtection="1">
      <alignment horizontal="center" vertical="center"/>
    </xf>
    <xf numFmtId="0" fontId="0" fillId="0" borderId="12" xfId="0" applyBorder="1" applyAlignment="1" applyProtection="1">
      <alignment horizontal="left" vertical="center"/>
    </xf>
    <xf numFmtId="0" fontId="0" fillId="0" borderId="12" xfId="0" applyBorder="1" applyAlignment="1" applyProtection="1">
      <alignment horizontal="center" vertical="center"/>
    </xf>
    <xf numFmtId="4" fontId="0" fillId="0" borderId="12" xfId="0" applyNumberFormat="1" applyBorder="1" applyAlignment="1" applyProtection="1">
      <alignment horizontal="center" vertical="center"/>
    </xf>
    <xf numFmtId="10" fontId="0" fillId="0" borderId="22" xfId="1" applyNumberFormat="1" applyFont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 wrapText="1"/>
    </xf>
    <xf numFmtId="0" fontId="0" fillId="0" borderId="17" xfId="0" applyBorder="1" applyAlignment="1" applyProtection="1">
      <alignment horizontal="center" vertical="center"/>
    </xf>
    <xf numFmtId="0" fontId="0" fillId="0" borderId="11" xfId="0" applyBorder="1" applyAlignment="1" applyProtection="1">
      <alignment horizontal="left" vertical="center"/>
    </xf>
    <xf numFmtId="0" fontId="0" fillId="0" borderId="11" xfId="0" applyBorder="1" applyAlignment="1" applyProtection="1">
      <alignment horizontal="center" vertical="center"/>
    </xf>
    <xf numFmtId="4" fontId="0" fillId="0" borderId="11" xfId="0" applyNumberFormat="1" applyBorder="1" applyAlignment="1" applyProtection="1">
      <alignment horizontal="center" vertical="center"/>
    </xf>
    <xf numFmtId="10" fontId="0" fillId="0" borderId="18" xfId="1" applyNumberFormat="1" applyFont="1" applyBorder="1" applyAlignment="1" applyProtection="1">
      <alignment horizontal="center" vertical="center"/>
    </xf>
    <xf numFmtId="0" fontId="0" fillId="0" borderId="19" xfId="0" applyBorder="1" applyAlignment="1" applyProtection="1">
      <alignment horizontal="center" vertical="center"/>
    </xf>
    <xf numFmtId="0" fontId="0" fillId="0" borderId="13" xfId="0" applyBorder="1" applyAlignment="1" applyProtection="1">
      <alignment horizontal="left" vertical="center" wrapText="1"/>
    </xf>
    <xf numFmtId="0" fontId="0" fillId="0" borderId="13" xfId="0" applyBorder="1" applyAlignment="1" applyProtection="1">
      <alignment horizontal="center" vertical="center"/>
    </xf>
    <xf numFmtId="4" fontId="0" fillId="0" borderId="13" xfId="0" applyNumberFormat="1" applyBorder="1" applyAlignment="1" applyProtection="1">
      <alignment horizontal="center" vertical="center"/>
    </xf>
    <xf numFmtId="10" fontId="0" fillId="0" borderId="20" xfId="1" applyNumberFormat="1" applyFont="1" applyBorder="1" applyAlignment="1" applyProtection="1">
      <alignment horizontal="center" vertical="center"/>
    </xf>
    <xf numFmtId="0" fontId="0" fillId="8" borderId="17" xfId="0" applyFill="1" applyBorder="1" applyAlignment="1" applyProtection="1">
      <alignment horizontal="center" vertical="center"/>
    </xf>
    <xf numFmtId="0" fontId="0" fillId="8" borderId="11" xfId="0" applyFill="1" applyBorder="1" applyAlignment="1" applyProtection="1">
      <alignment horizontal="left" vertical="center"/>
    </xf>
    <xf numFmtId="0" fontId="0" fillId="8" borderId="11" xfId="0" applyFill="1" applyBorder="1" applyAlignment="1" applyProtection="1">
      <alignment horizontal="center" vertical="center"/>
    </xf>
    <xf numFmtId="4" fontId="0" fillId="8" borderId="11" xfId="0" applyNumberFormat="1" applyFill="1" applyBorder="1" applyAlignment="1" applyProtection="1">
      <alignment horizontal="center" vertical="center"/>
    </xf>
    <xf numFmtId="0" fontId="0" fillId="8" borderId="18" xfId="0" applyFill="1" applyBorder="1" applyAlignment="1" applyProtection="1">
      <alignment vertical="center"/>
    </xf>
    <xf numFmtId="0" fontId="0" fillId="8" borderId="3" xfId="0" applyFill="1" applyBorder="1" applyAlignment="1" applyProtection="1">
      <alignment vertical="center" wrapText="1"/>
    </xf>
    <xf numFmtId="0" fontId="0" fillId="8" borderId="0" xfId="0" applyFill="1" applyAlignment="1" applyProtection="1">
      <alignment vertical="center"/>
    </xf>
    <xf numFmtId="0" fontId="2" fillId="0" borderId="11" xfId="0" applyFont="1" applyBorder="1" applyAlignment="1" applyProtection="1">
      <alignment horizontal="left" vertical="center" wrapText="1" indent="2"/>
    </xf>
    <xf numFmtId="0" fontId="0" fillId="0" borderId="11" xfId="0" applyBorder="1" applyAlignment="1" applyProtection="1">
      <alignment horizontal="left" vertical="center" wrapText="1"/>
    </xf>
    <xf numFmtId="0" fontId="0" fillId="8" borderId="11" xfId="0" applyFill="1" applyBorder="1" applyAlignment="1" applyProtection="1">
      <alignment horizontal="left" vertical="center" wrapText="1"/>
    </xf>
    <xf numFmtId="0" fontId="5" fillId="8" borderId="3" xfId="0" applyFont="1" applyFill="1" applyBorder="1" applyAlignment="1" applyProtection="1">
      <alignment vertical="center" wrapText="1"/>
    </xf>
    <xf numFmtId="0" fontId="0" fillId="0" borderId="26" xfId="0" applyBorder="1" applyAlignment="1" applyProtection="1">
      <alignment horizontal="center" vertical="center"/>
    </xf>
    <xf numFmtId="0" fontId="0" fillId="0" borderId="27" xfId="0" applyBorder="1" applyAlignment="1" applyProtection="1">
      <alignment horizontal="left" vertical="center" wrapText="1"/>
    </xf>
    <xf numFmtId="0" fontId="0" fillId="0" borderId="27" xfId="0" applyBorder="1" applyAlignment="1" applyProtection="1">
      <alignment horizontal="center" vertical="center"/>
    </xf>
    <xf numFmtId="4" fontId="0" fillId="0" borderId="27" xfId="0" applyNumberFormat="1" applyBorder="1" applyAlignment="1" applyProtection="1">
      <alignment horizontal="center" vertical="center"/>
    </xf>
    <xf numFmtId="10" fontId="0" fillId="0" borderId="28" xfId="1" applyNumberFormat="1" applyFont="1" applyBorder="1" applyAlignment="1" applyProtection="1">
      <alignment horizontal="center" vertical="center"/>
    </xf>
    <xf numFmtId="0" fontId="0" fillId="0" borderId="14" xfId="0" applyBorder="1" applyAlignment="1" applyProtection="1">
      <alignment horizontal="center" vertical="center"/>
    </xf>
    <xf numFmtId="0" fontId="0" fillId="0" borderId="15" xfId="0" applyBorder="1" applyAlignment="1" applyProtection="1">
      <alignment horizontal="left" vertical="center" wrapText="1"/>
    </xf>
    <xf numFmtId="0" fontId="0" fillId="0" borderId="15" xfId="0" applyBorder="1" applyAlignment="1" applyProtection="1">
      <alignment horizontal="center" vertical="center"/>
    </xf>
    <xf numFmtId="4" fontId="0" fillId="0" borderId="15" xfId="0" applyNumberFormat="1" applyBorder="1" applyAlignment="1" applyProtection="1">
      <alignment horizontal="center" vertical="center"/>
    </xf>
    <xf numFmtId="10" fontId="0" fillId="0" borderId="16" xfId="1" applyNumberFormat="1" applyFont="1" applyBorder="1" applyAlignment="1" applyProtection="1">
      <alignment horizontal="center" vertical="center"/>
    </xf>
    <xf numFmtId="10" fontId="0" fillId="0" borderId="18" xfId="1" applyNumberFormat="1" applyFont="1" applyFill="1" applyBorder="1" applyAlignment="1" applyProtection="1">
      <alignment horizontal="center" vertical="center"/>
    </xf>
    <xf numFmtId="4" fontId="0" fillId="0" borderId="0" xfId="0" applyNumberFormat="1" applyAlignment="1" applyProtection="1">
      <alignment vertical="center"/>
    </xf>
    <xf numFmtId="0" fontId="2" fillId="0" borderId="27" xfId="0" applyFont="1" applyBorder="1" applyAlignment="1" applyProtection="1">
      <alignment horizontal="left" vertical="center" wrapText="1" indent="2"/>
    </xf>
    <xf numFmtId="0" fontId="6" fillId="2" borderId="23" xfId="0" applyFont="1" applyFill="1" applyBorder="1" applyAlignment="1" applyProtection="1">
      <alignment horizontal="center" vertical="center"/>
    </xf>
    <xf numFmtId="0" fontId="6" fillId="2" borderId="24" xfId="0" applyFont="1" applyFill="1" applyBorder="1" applyAlignment="1" applyProtection="1">
      <alignment horizontal="center" vertical="center"/>
    </xf>
    <xf numFmtId="4" fontId="6" fillId="2" borderId="24" xfId="0" applyNumberFormat="1" applyFont="1" applyFill="1" applyBorder="1" applyAlignment="1" applyProtection="1">
      <alignment horizontal="center" vertical="center"/>
    </xf>
    <xf numFmtId="0" fontId="6" fillId="2" borderId="25" xfId="0" applyFont="1" applyFill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vertical="center"/>
    </xf>
    <xf numFmtId="0" fontId="0" fillId="7" borderId="0" xfId="0" applyFill="1" applyAlignment="1" applyProtection="1">
      <alignment vertical="center"/>
    </xf>
    <xf numFmtId="0" fontId="0" fillId="0" borderId="0" xfId="0" applyAlignment="1" applyProtection="1">
      <alignment vertical="center" wrapText="1"/>
    </xf>
    <xf numFmtId="14" fontId="0" fillId="0" borderId="0" xfId="0" applyNumberFormat="1" applyAlignment="1" applyProtection="1">
      <alignment horizontal="center" vertical="center"/>
    </xf>
    <xf numFmtId="0" fontId="0" fillId="7" borderId="0" xfId="0" applyFill="1" applyAlignment="1" applyProtection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29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 wrapText="1"/>
      <protection locked="0"/>
    </xf>
    <xf numFmtId="4" fontId="0" fillId="7" borderId="15" xfId="0" applyNumberFormat="1" applyFill="1" applyBorder="1" applyAlignment="1" applyProtection="1">
      <alignment horizontal="center" vertical="center"/>
      <protection locked="0"/>
    </xf>
    <xf numFmtId="4" fontId="0" fillId="7" borderId="11" xfId="0" applyNumberFormat="1" applyFill="1" applyBorder="1" applyAlignment="1" applyProtection="1">
      <alignment horizontal="center" vertical="center"/>
      <protection locked="0"/>
    </xf>
    <xf numFmtId="4" fontId="0" fillId="8" borderId="11" xfId="0" applyNumberFormat="1" applyFill="1" applyBorder="1" applyAlignment="1" applyProtection="1">
      <alignment horizontal="center" vertical="center"/>
      <protection locked="0"/>
    </xf>
    <xf numFmtId="4" fontId="0" fillId="7" borderId="27" xfId="0" applyNumberFormat="1" applyFill="1" applyBorder="1" applyAlignment="1" applyProtection="1">
      <alignment horizontal="center" vertical="center"/>
      <protection locked="0"/>
    </xf>
    <xf numFmtId="4" fontId="0" fillId="7" borderId="12" xfId="0" applyNumberFormat="1" applyFill="1" applyBorder="1" applyAlignment="1" applyProtection="1">
      <alignment horizontal="center" vertical="center"/>
      <protection locked="0"/>
    </xf>
    <xf numFmtId="4" fontId="0" fillId="7" borderId="13" xfId="0" applyNumberFormat="1" applyFill="1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8" xfId="0" applyBorder="1" applyAlignment="1" applyProtection="1">
      <alignment horizontal="left" vertical="center"/>
      <protection locked="0"/>
    </xf>
    <xf numFmtId="0" fontId="0" fillId="0" borderId="9" xfId="0" applyBorder="1" applyAlignment="1" applyProtection="1">
      <alignment horizontal="left" vertical="center"/>
      <protection locked="0"/>
    </xf>
    <xf numFmtId="10" fontId="0" fillId="0" borderId="0" xfId="1" applyNumberFormat="1" applyFont="1" applyBorder="1" applyAlignment="1" applyProtection="1">
      <alignment horizontal="center" vertical="center"/>
      <protection locked="0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2"/>
  <sheetViews>
    <sheetView showGridLines="0" tabSelected="1" zoomScaleNormal="100" workbookViewId="0">
      <selection activeCell="A7" sqref="A7:E7"/>
    </sheetView>
  </sheetViews>
  <sheetFormatPr defaultColWidth="8.85546875" defaultRowHeight="15" x14ac:dyDescent="0.25"/>
  <cols>
    <col min="1" max="1" width="8.85546875" style="9"/>
    <col min="2" max="2" width="62.7109375" style="8" customWidth="1"/>
    <col min="3" max="3" width="8.7109375" style="9" bestFit="1" customWidth="1"/>
    <col min="4" max="4" width="10" style="8" customWidth="1"/>
    <col min="5" max="5" width="11.42578125" style="11" customWidth="1"/>
    <col min="6" max="6" width="13.42578125" style="8" customWidth="1"/>
    <col min="7" max="7" width="16.28515625" style="8" bestFit="1" customWidth="1"/>
    <col min="8" max="8" width="9.85546875" style="8" bestFit="1" customWidth="1"/>
    <col min="9" max="9" width="37.140625" style="10" hidden="1" customWidth="1"/>
    <col min="10" max="16384" width="8.85546875" style="8"/>
  </cols>
  <sheetData>
    <row r="1" spans="1:11" ht="15.75" x14ac:dyDescent="0.25">
      <c r="A1" s="17" t="s">
        <v>153</v>
      </c>
      <c r="B1" s="17"/>
      <c r="C1" s="17"/>
      <c r="D1" s="17"/>
      <c r="E1" s="17"/>
      <c r="F1" s="17"/>
      <c r="G1" s="17"/>
      <c r="H1" s="17"/>
      <c r="I1" s="18"/>
      <c r="J1" s="19"/>
      <c r="K1" s="19"/>
    </row>
    <row r="2" spans="1:11" ht="15.75" x14ac:dyDescent="0.25">
      <c r="A2" s="17"/>
      <c r="B2" s="17"/>
      <c r="C2" s="17"/>
      <c r="D2" s="17"/>
      <c r="E2" s="17"/>
      <c r="F2" s="17"/>
      <c r="G2" s="17"/>
      <c r="H2" s="17"/>
      <c r="I2" s="18"/>
      <c r="J2" s="19"/>
      <c r="K2" s="19"/>
    </row>
    <row r="3" spans="1:11" x14ac:dyDescent="0.25">
      <c r="A3" s="20" t="s">
        <v>146</v>
      </c>
      <c r="B3" s="21"/>
      <c r="C3" s="21"/>
      <c r="D3" s="21"/>
      <c r="E3" s="21"/>
      <c r="F3" s="21"/>
      <c r="G3" s="21"/>
      <c r="H3" s="22"/>
      <c r="I3" s="23"/>
      <c r="J3" s="19"/>
      <c r="K3" s="19"/>
    </row>
    <row r="4" spans="1:11" x14ac:dyDescent="0.25">
      <c r="A4" s="24" t="s">
        <v>147</v>
      </c>
      <c r="B4" s="25"/>
      <c r="C4" s="25"/>
      <c r="D4" s="25"/>
      <c r="E4" s="25"/>
      <c r="F4" s="25"/>
      <c r="G4" s="25"/>
      <c r="H4" s="26"/>
      <c r="I4" s="23"/>
      <c r="J4" s="19"/>
      <c r="K4" s="19"/>
    </row>
    <row r="5" spans="1:11" ht="29.45" customHeight="1" x14ac:dyDescent="0.25">
      <c r="A5" s="24"/>
      <c r="B5" s="25"/>
      <c r="C5" s="25"/>
      <c r="D5" s="25"/>
      <c r="E5" s="25"/>
      <c r="F5" s="25"/>
      <c r="G5" s="25"/>
      <c r="H5" s="26"/>
      <c r="I5" s="23"/>
      <c r="J5" s="19"/>
      <c r="K5" s="19"/>
    </row>
    <row r="6" spans="1:11" x14ac:dyDescent="0.25">
      <c r="A6" s="27"/>
      <c r="B6" s="28"/>
      <c r="C6" s="29"/>
      <c r="D6" s="28"/>
      <c r="E6" s="30"/>
      <c r="F6" s="29"/>
      <c r="G6" s="29"/>
      <c r="H6" s="31"/>
      <c r="I6" s="23"/>
      <c r="J6" s="19"/>
      <c r="K6" s="19"/>
    </row>
    <row r="7" spans="1:11" x14ac:dyDescent="0.25">
      <c r="A7" s="103" t="s">
        <v>148</v>
      </c>
      <c r="B7" s="104"/>
      <c r="C7" s="104"/>
      <c r="D7" s="104"/>
      <c r="E7" s="104"/>
      <c r="F7" s="93" t="s">
        <v>140</v>
      </c>
      <c r="G7" s="107">
        <v>0.28360000000000002</v>
      </c>
      <c r="H7" s="31"/>
      <c r="I7" s="23"/>
      <c r="J7" s="19"/>
      <c r="K7" s="19" t="s">
        <v>156</v>
      </c>
    </row>
    <row r="8" spans="1:11" x14ac:dyDescent="0.25">
      <c r="A8" s="103" t="s">
        <v>149</v>
      </c>
      <c r="B8" s="104"/>
      <c r="C8" s="104"/>
      <c r="D8" s="104"/>
      <c r="E8" s="104"/>
      <c r="F8" s="29"/>
      <c r="G8" s="29"/>
      <c r="H8" s="31"/>
      <c r="I8" s="23"/>
      <c r="J8" s="19"/>
      <c r="K8" s="19" t="s">
        <v>155</v>
      </c>
    </row>
    <row r="9" spans="1:11" x14ac:dyDescent="0.25">
      <c r="A9" s="105" t="s">
        <v>150</v>
      </c>
      <c r="B9" s="106"/>
      <c r="C9" s="106"/>
      <c r="D9" s="106"/>
      <c r="E9" s="106"/>
      <c r="F9" s="32"/>
      <c r="G9" s="32"/>
      <c r="H9" s="33"/>
      <c r="I9" s="23"/>
      <c r="J9" s="19"/>
      <c r="K9" s="19"/>
    </row>
    <row r="10" spans="1:11" ht="31.5" x14ac:dyDescent="0.25">
      <c r="A10" s="34" t="s">
        <v>0</v>
      </c>
      <c r="B10" s="34" t="s">
        <v>1</v>
      </c>
      <c r="C10" s="34" t="s">
        <v>3</v>
      </c>
      <c r="D10" s="34" t="s">
        <v>4</v>
      </c>
      <c r="E10" s="35" t="s">
        <v>145</v>
      </c>
      <c r="F10" s="35" t="s">
        <v>121</v>
      </c>
      <c r="G10" s="36" t="s">
        <v>122</v>
      </c>
      <c r="H10" s="36" t="s">
        <v>141</v>
      </c>
      <c r="I10" s="37" t="s">
        <v>123</v>
      </c>
      <c r="J10" s="19"/>
      <c r="K10" s="19"/>
    </row>
    <row r="11" spans="1:11" s="12" customFormat="1" ht="18.600000000000001" customHeight="1" x14ac:dyDescent="0.25">
      <c r="A11" s="38">
        <v>1</v>
      </c>
      <c r="B11" s="39" t="s">
        <v>161</v>
      </c>
      <c r="C11" s="39"/>
      <c r="D11" s="39"/>
      <c r="E11" s="39"/>
      <c r="F11" s="39"/>
      <c r="G11" s="40">
        <f>SUM(G12:G14)</f>
        <v>0</v>
      </c>
      <c r="H11" s="41" t="e">
        <f t="shared" ref="H11:H16" si="0">G11/$G$82</f>
        <v>#DIV/0!</v>
      </c>
      <c r="I11" s="42"/>
      <c r="J11" s="43"/>
      <c r="K11" s="43"/>
    </row>
    <row r="12" spans="1:11" x14ac:dyDescent="0.25">
      <c r="A12" s="44" t="s">
        <v>5</v>
      </c>
      <c r="B12" s="45" t="s">
        <v>6</v>
      </c>
      <c r="C12" s="46" t="s">
        <v>97</v>
      </c>
      <c r="D12" s="47">
        <v>11.6</v>
      </c>
      <c r="E12" s="101"/>
      <c r="F12" s="47">
        <f>ROUND(E12*(1+$G$7),2)</f>
        <v>0</v>
      </c>
      <c r="G12" s="47">
        <f>ROUND(F12*D12,2)</f>
        <v>0</v>
      </c>
      <c r="H12" s="48" t="e">
        <f t="shared" si="0"/>
        <v>#DIV/0!</v>
      </c>
      <c r="I12" s="49" t="s">
        <v>116</v>
      </c>
      <c r="J12" s="19"/>
      <c r="K12" s="19"/>
    </row>
    <row r="13" spans="1:11" x14ac:dyDescent="0.25">
      <c r="A13" s="50" t="s">
        <v>7</v>
      </c>
      <c r="B13" s="51" t="s">
        <v>115</v>
      </c>
      <c r="C13" s="52" t="s">
        <v>97</v>
      </c>
      <c r="D13" s="53">
        <v>7</v>
      </c>
      <c r="E13" s="98"/>
      <c r="F13" s="53">
        <f>ROUND(E13*(1+$G$7),2)</f>
        <v>0</v>
      </c>
      <c r="G13" s="53">
        <f t="shared" ref="G13:G14" si="1">ROUND(F13*D13,2)</f>
        <v>0</v>
      </c>
      <c r="H13" s="54" t="e">
        <f t="shared" si="0"/>
        <v>#DIV/0!</v>
      </c>
      <c r="I13" s="49" t="s">
        <v>132</v>
      </c>
      <c r="J13" s="19"/>
      <c r="K13" s="19"/>
    </row>
    <row r="14" spans="1:11" x14ac:dyDescent="0.25">
      <c r="A14" s="55" t="s">
        <v>8</v>
      </c>
      <c r="B14" s="56" t="s">
        <v>9</v>
      </c>
      <c r="C14" s="57" t="s">
        <v>98</v>
      </c>
      <c r="D14" s="58">
        <v>1</v>
      </c>
      <c r="E14" s="102"/>
      <c r="F14" s="58">
        <f>ROUND(E14*(1+$G$7),2)</f>
        <v>0</v>
      </c>
      <c r="G14" s="58">
        <f t="shared" si="1"/>
        <v>0</v>
      </c>
      <c r="H14" s="59" t="e">
        <f t="shared" si="0"/>
        <v>#DIV/0!</v>
      </c>
      <c r="I14" s="49" t="s">
        <v>117</v>
      </c>
      <c r="J14" s="19"/>
      <c r="K14" s="19"/>
    </row>
    <row r="15" spans="1:11" s="12" customFormat="1" ht="18.600000000000001" customHeight="1" x14ac:dyDescent="0.25">
      <c r="A15" s="38">
        <v>2</v>
      </c>
      <c r="B15" s="39" t="s">
        <v>160</v>
      </c>
      <c r="C15" s="39"/>
      <c r="D15" s="39"/>
      <c r="E15" s="39"/>
      <c r="F15" s="39"/>
      <c r="G15" s="40">
        <f>SUM(G16:G53)</f>
        <v>0</v>
      </c>
      <c r="H15" s="41" t="e">
        <f t="shared" si="0"/>
        <v>#DIV/0!</v>
      </c>
      <c r="I15" s="42"/>
      <c r="J15" s="43"/>
      <c r="K15" s="43"/>
    </row>
    <row r="16" spans="1:11" x14ac:dyDescent="0.25">
      <c r="A16" s="44" t="s">
        <v>14</v>
      </c>
      <c r="B16" s="45" t="s">
        <v>11</v>
      </c>
      <c r="C16" s="46" t="s">
        <v>97</v>
      </c>
      <c r="D16" s="47">
        <v>11.6</v>
      </c>
      <c r="E16" s="101"/>
      <c r="F16" s="47">
        <f>ROUND(E16*(1+$G$7),2)</f>
        <v>0</v>
      </c>
      <c r="G16" s="47">
        <f t="shared" ref="G16" si="2">ROUND(F16*D16,2)</f>
        <v>0</v>
      </c>
      <c r="H16" s="48" t="e">
        <f t="shared" si="0"/>
        <v>#DIV/0!</v>
      </c>
      <c r="I16" s="49" t="s">
        <v>116</v>
      </c>
      <c r="J16" s="19"/>
      <c r="K16" s="19"/>
    </row>
    <row r="17" spans="1:11" s="13" customFormat="1" x14ac:dyDescent="0.25">
      <c r="A17" s="60" t="s">
        <v>15</v>
      </c>
      <c r="B17" s="61" t="s">
        <v>12</v>
      </c>
      <c r="C17" s="62"/>
      <c r="D17" s="63"/>
      <c r="E17" s="99"/>
      <c r="F17" s="63"/>
      <c r="G17" s="63"/>
      <c r="H17" s="64"/>
      <c r="I17" s="65"/>
      <c r="J17" s="66"/>
      <c r="K17" s="66"/>
    </row>
    <row r="18" spans="1:11" ht="30" x14ac:dyDescent="0.25">
      <c r="A18" s="50" t="s">
        <v>171</v>
      </c>
      <c r="B18" s="67" t="s">
        <v>167</v>
      </c>
      <c r="C18" s="52" t="s">
        <v>99</v>
      </c>
      <c r="D18" s="53">
        <v>4</v>
      </c>
      <c r="E18" s="98"/>
      <c r="F18" s="53">
        <f>ROUND(E18*(1+$G$7),2)</f>
        <v>0</v>
      </c>
      <c r="G18" s="53">
        <f t="shared" ref="G18:G81" si="3">ROUND(F18*D18,2)</f>
        <v>0</v>
      </c>
      <c r="H18" s="54" t="e">
        <f>G18/$G$82</f>
        <v>#DIV/0!</v>
      </c>
      <c r="I18" s="49" t="s">
        <v>131</v>
      </c>
      <c r="J18" s="19"/>
      <c r="K18" s="19"/>
    </row>
    <row r="19" spans="1:11" ht="30" x14ac:dyDescent="0.25">
      <c r="A19" s="50" t="s">
        <v>176</v>
      </c>
      <c r="B19" s="67" t="s">
        <v>168</v>
      </c>
      <c r="C19" s="52" t="s">
        <v>99</v>
      </c>
      <c r="D19" s="53">
        <v>3</v>
      </c>
      <c r="E19" s="98"/>
      <c r="F19" s="53">
        <f>ROUND(E19*(1+$G$7),2)</f>
        <v>0</v>
      </c>
      <c r="G19" s="53">
        <f t="shared" si="3"/>
        <v>0</v>
      </c>
      <c r="H19" s="54" t="e">
        <f>G19/$G$82</f>
        <v>#DIV/0!</v>
      </c>
      <c r="I19" s="49" t="s">
        <v>130</v>
      </c>
      <c r="J19" s="19"/>
      <c r="K19" s="19"/>
    </row>
    <row r="20" spans="1:11" x14ac:dyDescent="0.25">
      <c r="A20" s="50" t="s">
        <v>16</v>
      </c>
      <c r="B20" s="51" t="s">
        <v>13</v>
      </c>
      <c r="C20" s="52" t="s">
        <v>100</v>
      </c>
      <c r="D20" s="53">
        <v>1</v>
      </c>
      <c r="E20" s="98"/>
      <c r="F20" s="53">
        <f>ROUND(E20*(1+$G$7),2)</f>
        <v>0</v>
      </c>
      <c r="G20" s="53">
        <f t="shared" si="3"/>
        <v>0</v>
      </c>
      <c r="H20" s="54" t="e">
        <f>G20/$G$82</f>
        <v>#DIV/0!</v>
      </c>
      <c r="I20" s="49" t="s">
        <v>117</v>
      </c>
      <c r="J20" s="19"/>
      <c r="K20" s="19"/>
    </row>
    <row r="21" spans="1:11" ht="13.9" customHeight="1" x14ac:dyDescent="0.25">
      <c r="A21" s="50" t="s">
        <v>18</v>
      </c>
      <c r="B21" s="68" t="s">
        <v>17</v>
      </c>
      <c r="C21" s="52" t="s">
        <v>97</v>
      </c>
      <c r="D21" s="53">
        <v>11.6</v>
      </c>
      <c r="E21" s="98"/>
      <c r="F21" s="53">
        <f>ROUND(E21*(1+$G$7),2)</f>
        <v>0</v>
      </c>
      <c r="G21" s="53">
        <f t="shared" si="3"/>
        <v>0</v>
      </c>
      <c r="H21" s="54" t="e">
        <f>G21/$G$82</f>
        <v>#DIV/0!</v>
      </c>
      <c r="I21" s="49" t="s">
        <v>116</v>
      </c>
      <c r="J21" s="19"/>
      <c r="K21" s="19"/>
    </row>
    <row r="22" spans="1:11" s="13" customFormat="1" ht="30" x14ac:dyDescent="0.25">
      <c r="A22" s="60" t="s">
        <v>19</v>
      </c>
      <c r="B22" s="69" t="s">
        <v>133</v>
      </c>
      <c r="C22" s="62"/>
      <c r="D22" s="63"/>
      <c r="E22" s="99"/>
      <c r="F22" s="63"/>
      <c r="G22" s="63"/>
      <c r="H22" s="64"/>
      <c r="I22" s="65"/>
      <c r="J22" s="66"/>
      <c r="K22" s="66"/>
    </row>
    <row r="23" spans="1:11" ht="30" x14ac:dyDescent="0.25">
      <c r="A23" s="50" t="s">
        <v>177</v>
      </c>
      <c r="B23" s="67" t="s">
        <v>24</v>
      </c>
      <c r="C23" s="52" t="s">
        <v>97</v>
      </c>
      <c r="D23" s="53">
        <v>7</v>
      </c>
      <c r="E23" s="98"/>
      <c r="F23" s="53">
        <f>ROUND(E23*(1+$G$7),2)</f>
        <v>0</v>
      </c>
      <c r="G23" s="53">
        <f t="shared" si="3"/>
        <v>0</v>
      </c>
      <c r="H23" s="54" t="e">
        <f>G23/$G$82</f>
        <v>#DIV/0!</v>
      </c>
      <c r="I23" s="49" t="s">
        <v>129</v>
      </c>
      <c r="J23" s="19"/>
      <c r="K23" s="19"/>
    </row>
    <row r="24" spans="1:11" x14ac:dyDescent="0.25">
      <c r="A24" s="50" t="s">
        <v>178</v>
      </c>
      <c r="B24" s="67" t="s">
        <v>20</v>
      </c>
      <c r="C24" s="52" t="s">
        <v>97</v>
      </c>
      <c r="D24" s="53">
        <v>11.6</v>
      </c>
      <c r="E24" s="98"/>
      <c r="F24" s="53">
        <f>ROUND(E24*(1+$G$7),2)</f>
        <v>0</v>
      </c>
      <c r="G24" s="53">
        <f t="shared" si="3"/>
        <v>0</v>
      </c>
      <c r="H24" s="54" t="e">
        <f>G24/$G$82</f>
        <v>#DIV/0!</v>
      </c>
      <c r="I24" s="49" t="s">
        <v>116</v>
      </c>
      <c r="J24" s="19"/>
      <c r="K24" s="19"/>
    </row>
    <row r="25" spans="1:11" ht="45" x14ac:dyDescent="0.25">
      <c r="A25" s="50" t="s">
        <v>179</v>
      </c>
      <c r="B25" s="67" t="s">
        <v>23</v>
      </c>
      <c r="C25" s="52" t="s">
        <v>101</v>
      </c>
      <c r="D25" s="53">
        <v>20000</v>
      </c>
      <c r="E25" s="98"/>
      <c r="F25" s="53">
        <f>ROUND(E25*(1+$G$7),2)</f>
        <v>0</v>
      </c>
      <c r="G25" s="53">
        <f t="shared" ref="G25" si="4">ROUND(F25*D25,2)</f>
        <v>0</v>
      </c>
      <c r="H25" s="54" t="e">
        <f>G25/$G$82</f>
        <v>#DIV/0!</v>
      </c>
      <c r="I25" s="49"/>
      <c r="J25" s="19"/>
      <c r="K25" s="19"/>
    </row>
    <row r="26" spans="1:11" s="13" customFormat="1" x14ac:dyDescent="0.25">
      <c r="A26" s="60" t="s">
        <v>21</v>
      </c>
      <c r="B26" s="61" t="s">
        <v>22</v>
      </c>
      <c r="C26" s="62"/>
      <c r="D26" s="63"/>
      <c r="E26" s="99"/>
      <c r="F26" s="63"/>
      <c r="G26" s="63"/>
      <c r="H26" s="64"/>
      <c r="I26" s="65"/>
      <c r="J26" s="66"/>
      <c r="K26" s="66"/>
    </row>
    <row r="27" spans="1:11" x14ac:dyDescent="0.25">
      <c r="A27" s="50" t="s">
        <v>180</v>
      </c>
      <c r="B27" s="67" t="s">
        <v>25</v>
      </c>
      <c r="C27" s="52" t="s">
        <v>102</v>
      </c>
      <c r="D27" s="53">
        <v>60</v>
      </c>
      <c r="E27" s="98"/>
      <c r="F27" s="53">
        <f t="shared" ref="F27:F29" si="5">ROUND(E27*(1+$G$7),2)</f>
        <v>0</v>
      </c>
      <c r="G27" s="53">
        <f t="shared" si="3"/>
        <v>0</v>
      </c>
      <c r="H27" s="54" t="e">
        <f>G27/$G$82</f>
        <v>#DIV/0!</v>
      </c>
      <c r="I27" s="49" t="s">
        <v>136</v>
      </c>
      <c r="J27" s="19"/>
      <c r="K27" s="19"/>
    </row>
    <row r="28" spans="1:11" x14ac:dyDescent="0.25">
      <c r="A28" s="50" t="s">
        <v>181</v>
      </c>
      <c r="B28" s="67" t="s">
        <v>26</v>
      </c>
      <c r="C28" s="52" t="s">
        <v>102</v>
      </c>
      <c r="D28" s="53">
        <v>60</v>
      </c>
      <c r="E28" s="98"/>
      <c r="F28" s="53">
        <f t="shared" si="5"/>
        <v>0</v>
      </c>
      <c r="G28" s="53">
        <f t="shared" si="3"/>
        <v>0</v>
      </c>
      <c r="H28" s="54" t="e">
        <f>G28/$G$82</f>
        <v>#DIV/0!</v>
      </c>
      <c r="I28" s="49" t="s">
        <v>136</v>
      </c>
      <c r="J28" s="19"/>
      <c r="K28" s="19"/>
    </row>
    <row r="29" spans="1:11" ht="30" x14ac:dyDescent="0.25">
      <c r="A29" s="50" t="s">
        <v>182</v>
      </c>
      <c r="B29" s="67" t="s">
        <v>159</v>
      </c>
      <c r="C29" s="52" t="s">
        <v>103</v>
      </c>
      <c r="D29" s="53">
        <v>8</v>
      </c>
      <c r="E29" s="98"/>
      <c r="F29" s="53">
        <f t="shared" si="5"/>
        <v>0</v>
      </c>
      <c r="G29" s="53">
        <f t="shared" si="3"/>
        <v>0</v>
      </c>
      <c r="H29" s="54" t="e">
        <f>G29/$G$82</f>
        <v>#DIV/0!</v>
      </c>
      <c r="I29" s="49"/>
      <c r="J29" s="19"/>
      <c r="K29" s="19"/>
    </row>
    <row r="30" spans="1:11" ht="30" x14ac:dyDescent="0.25">
      <c r="A30" s="50" t="s">
        <v>183</v>
      </c>
      <c r="B30" s="67" t="s">
        <v>27</v>
      </c>
      <c r="C30" s="52" t="s">
        <v>103</v>
      </c>
      <c r="D30" s="53">
        <v>8</v>
      </c>
      <c r="E30" s="98"/>
      <c r="F30" s="53">
        <f t="shared" ref="F30" si="6">ROUND(E30*(1+$G$7),2)</f>
        <v>0</v>
      </c>
      <c r="G30" s="53">
        <f t="shared" ref="G30" si="7">ROUND(F30*D30,2)</f>
        <v>0</v>
      </c>
      <c r="H30" s="54" t="e">
        <f>G30/$G$82</f>
        <v>#DIV/0!</v>
      </c>
      <c r="I30" s="49"/>
      <c r="J30" s="19"/>
      <c r="K30" s="19"/>
    </row>
    <row r="31" spans="1:11" s="13" customFormat="1" x14ac:dyDescent="0.25">
      <c r="A31" s="60" t="s">
        <v>29</v>
      </c>
      <c r="B31" s="61" t="s">
        <v>43</v>
      </c>
      <c r="C31" s="62"/>
      <c r="D31" s="63"/>
      <c r="E31" s="99"/>
      <c r="F31" s="63"/>
      <c r="G31" s="63"/>
      <c r="H31" s="64"/>
      <c r="I31" s="65"/>
      <c r="J31" s="66"/>
      <c r="K31" s="66"/>
    </row>
    <row r="32" spans="1:11" ht="30" x14ac:dyDescent="0.25">
      <c r="A32" s="50" t="s">
        <v>184</v>
      </c>
      <c r="B32" s="67" t="s">
        <v>44</v>
      </c>
      <c r="C32" s="52" t="s">
        <v>104</v>
      </c>
      <c r="D32" s="53">
        <v>61</v>
      </c>
      <c r="E32" s="98"/>
      <c r="F32" s="53">
        <f t="shared" ref="F32:F41" si="8">ROUND(E32*(1+$G$7),2)</f>
        <v>0</v>
      </c>
      <c r="G32" s="53">
        <f t="shared" si="3"/>
        <v>0</v>
      </c>
      <c r="H32" s="54" t="e">
        <f t="shared" ref="H32:H41" si="9">G32/$G$82</f>
        <v>#DIV/0!</v>
      </c>
      <c r="I32" s="49" t="s">
        <v>136</v>
      </c>
      <c r="J32" s="19"/>
      <c r="K32" s="19"/>
    </row>
    <row r="33" spans="1:11" x14ac:dyDescent="0.25">
      <c r="A33" s="50" t="s">
        <v>185</v>
      </c>
      <c r="B33" s="67" t="s">
        <v>45</v>
      </c>
      <c r="C33" s="52" t="s">
        <v>104</v>
      </c>
      <c r="D33" s="53">
        <v>80</v>
      </c>
      <c r="E33" s="98"/>
      <c r="F33" s="53">
        <f t="shared" si="8"/>
        <v>0</v>
      </c>
      <c r="G33" s="53">
        <f t="shared" si="3"/>
        <v>0</v>
      </c>
      <c r="H33" s="54" t="e">
        <f t="shared" si="9"/>
        <v>#DIV/0!</v>
      </c>
      <c r="I33" s="49" t="s">
        <v>136</v>
      </c>
      <c r="J33" s="19"/>
      <c r="K33" s="19"/>
    </row>
    <row r="34" spans="1:11" x14ac:dyDescent="0.25">
      <c r="A34" s="50" t="s">
        <v>186</v>
      </c>
      <c r="B34" s="67" t="s">
        <v>46</v>
      </c>
      <c r="C34" s="52" t="s">
        <v>104</v>
      </c>
      <c r="D34" s="53">
        <v>32</v>
      </c>
      <c r="E34" s="98"/>
      <c r="F34" s="53">
        <f t="shared" si="8"/>
        <v>0</v>
      </c>
      <c r="G34" s="53">
        <f t="shared" si="3"/>
        <v>0</v>
      </c>
      <c r="H34" s="54" t="e">
        <f t="shared" si="9"/>
        <v>#DIV/0!</v>
      </c>
      <c r="I34" s="49" t="s">
        <v>136</v>
      </c>
      <c r="J34" s="19"/>
      <c r="K34" s="19"/>
    </row>
    <row r="35" spans="1:11" ht="45" x14ac:dyDescent="0.25">
      <c r="A35" s="50" t="s">
        <v>187</v>
      </c>
      <c r="B35" s="67" t="s">
        <v>47</v>
      </c>
      <c r="C35" s="52" t="s">
        <v>98</v>
      </c>
      <c r="D35" s="53">
        <v>3</v>
      </c>
      <c r="E35" s="98"/>
      <c r="F35" s="53">
        <f t="shared" si="8"/>
        <v>0</v>
      </c>
      <c r="G35" s="53">
        <f t="shared" si="3"/>
        <v>0</v>
      </c>
      <c r="H35" s="54" t="e">
        <f t="shared" si="9"/>
        <v>#DIV/0!</v>
      </c>
      <c r="I35" s="49" t="s">
        <v>142</v>
      </c>
      <c r="J35" s="19"/>
      <c r="K35" s="19"/>
    </row>
    <row r="36" spans="1:11" ht="30" x14ac:dyDescent="0.25">
      <c r="A36" s="50" t="s">
        <v>188</v>
      </c>
      <c r="B36" s="67" t="s">
        <v>166</v>
      </c>
      <c r="C36" s="52" t="s">
        <v>98</v>
      </c>
      <c r="D36" s="53">
        <v>8</v>
      </c>
      <c r="E36" s="98"/>
      <c r="F36" s="53">
        <f t="shared" si="8"/>
        <v>0</v>
      </c>
      <c r="G36" s="53">
        <f t="shared" si="3"/>
        <v>0</v>
      </c>
      <c r="H36" s="54" t="e">
        <f t="shared" si="9"/>
        <v>#DIV/0!</v>
      </c>
      <c r="I36" s="49" t="s">
        <v>136</v>
      </c>
      <c r="J36" s="19"/>
      <c r="K36" s="19"/>
    </row>
    <row r="37" spans="1:11" x14ac:dyDescent="0.25">
      <c r="A37" s="50" t="s">
        <v>189</v>
      </c>
      <c r="B37" s="67" t="s">
        <v>48</v>
      </c>
      <c r="C37" s="52" t="s">
        <v>98</v>
      </c>
      <c r="D37" s="53">
        <v>8</v>
      </c>
      <c r="E37" s="98"/>
      <c r="F37" s="53">
        <f t="shared" si="8"/>
        <v>0</v>
      </c>
      <c r="G37" s="53">
        <f t="shared" si="3"/>
        <v>0</v>
      </c>
      <c r="H37" s="54" t="e">
        <f t="shared" si="9"/>
        <v>#DIV/0!</v>
      </c>
      <c r="I37" s="49" t="s">
        <v>137</v>
      </c>
      <c r="J37" s="19"/>
      <c r="K37" s="19"/>
    </row>
    <row r="38" spans="1:11" x14ac:dyDescent="0.25">
      <c r="A38" s="50" t="s">
        <v>30</v>
      </c>
      <c r="B38" s="51" t="s">
        <v>28</v>
      </c>
      <c r="C38" s="52" t="s">
        <v>97</v>
      </c>
      <c r="D38" s="53">
        <v>11.6</v>
      </c>
      <c r="E38" s="98"/>
      <c r="F38" s="53">
        <f t="shared" si="8"/>
        <v>0</v>
      </c>
      <c r="G38" s="53">
        <f t="shared" ref="G38" si="10">ROUND(F38*D38,2)</f>
        <v>0</v>
      </c>
      <c r="H38" s="54" t="e">
        <f t="shared" si="9"/>
        <v>#DIV/0!</v>
      </c>
      <c r="I38" s="49" t="s">
        <v>116</v>
      </c>
      <c r="J38" s="19"/>
      <c r="K38" s="19"/>
    </row>
    <row r="39" spans="1:11" x14ac:dyDescent="0.25">
      <c r="A39" s="50" t="s">
        <v>34</v>
      </c>
      <c r="B39" s="51" t="s">
        <v>49</v>
      </c>
      <c r="C39" s="52" t="s">
        <v>97</v>
      </c>
      <c r="D39" s="53">
        <v>11.6</v>
      </c>
      <c r="E39" s="98"/>
      <c r="F39" s="53">
        <f t="shared" si="8"/>
        <v>0</v>
      </c>
      <c r="G39" s="53">
        <f t="shared" si="3"/>
        <v>0</v>
      </c>
      <c r="H39" s="54" t="e">
        <f t="shared" si="9"/>
        <v>#DIV/0!</v>
      </c>
      <c r="I39" s="49" t="s">
        <v>116</v>
      </c>
      <c r="J39" s="19"/>
      <c r="K39" s="19"/>
    </row>
    <row r="40" spans="1:11" x14ac:dyDescent="0.25">
      <c r="A40" s="50" t="s">
        <v>35</v>
      </c>
      <c r="B40" s="51" t="s">
        <v>31</v>
      </c>
      <c r="C40" s="52" t="s">
        <v>97</v>
      </c>
      <c r="D40" s="53">
        <v>11.6</v>
      </c>
      <c r="E40" s="98"/>
      <c r="F40" s="53">
        <f t="shared" si="8"/>
        <v>0</v>
      </c>
      <c r="G40" s="53">
        <f t="shared" si="3"/>
        <v>0</v>
      </c>
      <c r="H40" s="54" t="e">
        <f t="shared" si="9"/>
        <v>#DIV/0!</v>
      </c>
      <c r="I40" s="49" t="s">
        <v>116</v>
      </c>
      <c r="J40" s="19"/>
      <c r="K40" s="19"/>
    </row>
    <row r="41" spans="1:11" x14ac:dyDescent="0.25">
      <c r="A41" s="50" t="s">
        <v>42</v>
      </c>
      <c r="B41" s="51" t="s">
        <v>32</v>
      </c>
      <c r="C41" s="52" t="s">
        <v>98</v>
      </c>
      <c r="D41" s="53">
        <v>4</v>
      </c>
      <c r="E41" s="98"/>
      <c r="F41" s="53">
        <f t="shared" si="8"/>
        <v>0</v>
      </c>
      <c r="G41" s="53">
        <f t="shared" si="3"/>
        <v>0</v>
      </c>
      <c r="H41" s="54" t="e">
        <f t="shared" si="9"/>
        <v>#DIV/0!</v>
      </c>
      <c r="I41" s="49" t="s">
        <v>138</v>
      </c>
      <c r="J41" s="19"/>
      <c r="K41" s="19"/>
    </row>
    <row r="42" spans="1:11" s="13" customFormat="1" x14ac:dyDescent="0.25">
      <c r="A42" s="60" t="s">
        <v>50</v>
      </c>
      <c r="B42" s="61" t="s">
        <v>33</v>
      </c>
      <c r="C42" s="62"/>
      <c r="D42" s="63"/>
      <c r="E42" s="99"/>
      <c r="F42" s="63"/>
      <c r="G42" s="63"/>
      <c r="H42" s="64"/>
      <c r="I42" s="65"/>
      <c r="J42" s="66"/>
      <c r="K42" s="66"/>
    </row>
    <row r="43" spans="1:11" x14ac:dyDescent="0.25">
      <c r="A43" s="50" t="s">
        <v>190</v>
      </c>
      <c r="B43" s="67" t="s">
        <v>36</v>
      </c>
      <c r="C43" s="52" t="s">
        <v>102</v>
      </c>
      <c r="D43" s="53">
        <v>120</v>
      </c>
      <c r="E43" s="98"/>
      <c r="F43" s="53">
        <f t="shared" ref="F43:F53" si="11">ROUND(E43*(1+$G$7),2)</f>
        <v>0</v>
      </c>
      <c r="G43" s="53">
        <f t="shared" si="3"/>
        <v>0</v>
      </c>
      <c r="H43" s="54" t="e">
        <f t="shared" ref="H43:H78" si="12">G43/$G$82</f>
        <v>#DIV/0!</v>
      </c>
      <c r="I43" s="49" t="s">
        <v>136</v>
      </c>
      <c r="J43" s="19"/>
      <c r="K43" s="19"/>
    </row>
    <row r="44" spans="1:11" x14ac:dyDescent="0.25">
      <c r="A44" s="50" t="s">
        <v>191</v>
      </c>
      <c r="B44" s="67" t="s">
        <v>37</v>
      </c>
      <c r="C44" s="52" t="s">
        <v>102</v>
      </c>
      <c r="D44" s="53">
        <v>30</v>
      </c>
      <c r="E44" s="98"/>
      <c r="F44" s="53">
        <f t="shared" si="11"/>
        <v>0</v>
      </c>
      <c r="G44" s="53">
        <f t="shared" si="3"/>
        <v>0</v>
      </c>
      <c r="H44" s="54" t="e">
        <f t="shared" si="12"/>
        <v>#DIV/0!</v>
      </c>
      <c r="I44" s="49" t="s">
        <v>136</v>
      </c>
      <c r="J44" s="19"/>
      <c r="K44" s="19"/>
    </row>
    <row r="45" spans="1:11" x14ac:dyDescent="0.25">
      <c r="A45" s="50" t="s">
        <v>192</v>
      </c>
      <c r="B45" s="67" t="s">
        <v>38</v>
      </c>
      <c r="C45" s="52" t="s">
        <v>102</v>
      </c>
      <c r="D45" s="53">
        <v>120</v>
      </c>
      <c r="E45" s="98"/>
      <c r="F45" s="53">
        <f t="shared" si="11"/>
        <v>0</v>
      </c>
      <c r="G45" s="53">
        <f t="shared" si="3"/>
        <v>0</v>
      </c>
      <c r="H45" s="54" t="e">
        <f t="shared" si="12"/>
        <v>#DIV/0!</v>
      </c>
      <c r="I45" s="49" t="s">
        <v>136</v>
      </c>
      <c r="J45" s="19"/>
      <c r="K45" s="19"/>
    </row>
    <row r="46" spans="1:11" x14ac:dyDescent="0.25">
      <c r="A46" s="50" t="s">
        <v>193</v>
      </c>
      <c r="B46" s="67" t="s">
        <v>39</v>
      </c>
      <c r="C46" s="52" t="s">
        <v>102</v>
      </c>
      <c r="D46" s="53">
        <v>120</v>
      </c>
      <c r="E46" s="98"/>
      <c r="F46" s="53">
        <f t="shared" si="11"/>
        <v>0</v>
      </c>
      <c r="G46" s="53">
        <f t="shared" si="3"/>
        <v>0</v>
      </c>
      <c r="H46" s="54" t="e">
        <f t="shared" si="12"/>
        <v>#DIV/0!</v>
      </c>
      <c r="I46" s="49" t="s">
        <v>136</v>
      </c>
      <c r="J46" s="19"/>
      <c r="K46" s="19"/>
    </row>
    <row r="47" spans="1:11" x14ac:dyDescent="0.25">
      <c r="A47" s="50" t="s">
        <v>194</v>
      </c>
      <c r="B47" s="67" t="s">
        <v>164</v>
      </c>
      <c r="C47" s="52" t="s">
        <v>102</v>
      </c>
      <c r="D47" s="53">
        <v>120</v>
      </c>
      <c r="E47" s="98"/>
      <c r="F47" s="53">
        <f t="shared" si="11"/>
        <v>0</v>
      </c>
      <c r="G47" s="53">
        <f t="shared" si="3"/>
        <v>0</v>
      </c>
      <c r="H47" s="54" t="e">
        <f t="shared" si="12"/>
        <v>#DIV/0!</v>
      </c>
      <c r="I47" s="49" t="s">
        <v>136</v>
      </c>
      <c r="J47" s="19"/>
      <c r="K47" s="19"/>
    </row>
    <row r="48" spans="1:11" x14ac:dyDescent="0.25">
      <c r="A48" s="50" t="s">
        <v>195</v>
      </c>
      <c r="B48" s="67" t="s">
        <v>41</v>
      </c>
      <c r="C48" s="52" t="s">
        <v>102</v>
      </c>
      <c r="D48" s="53">
        <v>12</v>
      </c>
      <c r="E48" s="98"/>
      <c r="F48" s="53">
        <f t="shared" si="11"/>
        <v>0</v>
      </c>
      <c r="G48" s="53">
        <f t="shared" si="3"/>
        <v>0</v>
      </c>
      <c r="H48" s="54" t="e">
        <f t="shared" si="12"/>
        <v>#DIV/0!</v>
      </c>
      <c r="I48" s="49" t="s">
        <v>136</v>
      </c>
      <c r="J48" s="19"/>
      <c r="K48" s="19"/>
    </row>
    <row r="49" spans="1:11" x14ac:dyDescent="0.25">
      <c r="A49" s="50" t="s">
        <v>196</v>
      </c>
      <c r="B49" s="67" t="s">
        <v>40</v>
      </c>
      <c r="C49" s="52" t="s">
        <v>102</v>
      </c>
      <c r="D49" s="53">
        <v>1</v>
      </c>
      <c r="E49" s="98"/>
      <c r="F49" s="53">
        <f t="shared" si="11"/>
        <v>0</v>
      </c>
      <c r="G49" s="53">
        <f t="shared" si="3"/>
        <v>0</v>
      </c>
      <c r="H49" s="54" t="e">
        <f t="shared" si="12"/>
        <v>#DIV/0!</v>
      </c>
      <c r="I49" s="49" t="s">
        <v>136</v>
      </c>
      <c r="J49" s="19"/>
      <c r="K49" s="19"/>
    </row>
    <row r="50" spans="1:11" x14ac:dyDescent="0.25">
      <c r="A50" s="50" t="s">
        <v>51</v>
      </c>
      <c r="B50" s="51" t="s">
        <v>52</v>
      </c>
      <c r="C50" s="52" t="s">
        <v>98</v>
      </c>
      <c r="D50" s="53">
        <v>1</v>
      </c>
      <c r="E50" s="98"/>
      <c r="F50" s="53">
        <f t="shared" si="11"/>
        <v>0</v>
      </c>
      <c r="G50" s="53">
        <f t="shared" si="3"/>
        <v>0</v>
      </c>
      <c r="H50" s="54" t="e">
        <f t="shared" si="12"/>
        <v>#DIV/0!</v>
      </c>
      <c r="I50" s="49" t="s">
        <v>118</v>
      </c>
      <c r="J50" s="19"/>
      <c r="K50" s="19"/>
    </row>
    <row r="51" spans="1:11" x14ac:dyDescent="0.25">
      <c r="A51" s="50" t="s">
        <v>56</v>
      </c>
      <c r="B51" s="51" t="s">
        <v>54</v>
      </c>
      <c r="C51" s="52" t="s">
        <v>100</v>
      </c>
      <c r="D51" s="53">
        <v>1</v>
      </c>
      <c r="E51" s="98"/>
      <c r="F51" s="53">
        <f t="shared" si="11"/>
        <v>0</v>
      </c>
      <c r="G51" s="53">
        <f t="shared" si="3"/>
        <v>0</v>
      </c>
      <c r="H51" s="54" t="e">
        <f t="shared" si="12"/>
        <v>#DIV/0!</v>
      </c>
      <c r="I51" s="49" t="s">
        <v>118</v>
      </c>
      <c r="J51" s="19"/>
      <c r="K51" s="19"/>
    </row>
    <row r="52" spans="1:11" ht="30" x14ac:dyDescent="0.25">
      <c r="A52" s="50" t="s">
        <v>57</v>
      </c>
      <c r="B52" s="68" t="s">
        <v>55</v>
      </c>
      <c r="C52" s="52" t="s">
        <v>97</v>
      </c>
      <c r="D52" s="53">
        <v>11.6</v>
      </c>
      <c r="E52" s="98"/>
      <c r="F52" s="53">
        <f t="shared" si="11"/>
        <v>0</v>
      </c>
      <c r="G52" s="53">
        <f t="shared" si="3"/>
        <v>0</v>
      </c>
      <c r="H52" s="54" t="e">
        <f t="shared" si="12"/>
        <v>#DIV/0!</v>
      </c>
      <c r="I52" s="49" t="s">
        <v>116</v>
      </c>
      <c r="J52" s="19"/>
      <c r="K52" s="19"/>
    </row>
    <row r="53" spans="1:11" ht="30" x14ac:dyDescent="0.25">
      <c r="A53" s="55" t="s">
        <v>58</v>
      </c>
      <c r="B53" s="56" t="s">
        <v>53</v>
      </c>
      <c r="C53" s="57" t="s">
        <v>98</v>
      </c>
      <c r="D53" s="58">
        <v>1</v>
      </c>
      <c r="E53" s="102"/>
      <c r="F53" s="58">
        <f t="shared" si="11"/>
        <v>0</v>
      </c>
      <c r="G53" s="58">
        <f t="shared" si="3"/>
        <v>0</v>
      </c>
      <c r="H53" s="59" t="e">
        <f t="shared" si="12"/>
        <v>#DIV/0!</v>
      </c>
      <c r="I53" s="49" t="s">
        <v>118</v>
      </c>
      <c r="J53" s="19"/>
      <c r="K53" s="19"/>
    </row>
    <row r="54" spans="1:11" s="12" customFormat="1" ht="18.600000000000001" customHeight="1" x14ac:dyDescent="0.25">
      <c r="A54" s="38">
        <v>3</v>
      </c>
      <c r="B54" s="39" t="s">
        <v>162</v>
      </c>
      <c r="C54" s="39"/>
      <c r="D54" s="39"/>
      <c r="E54" s="39"/>
      <c r="F54" s="39"/>
      <c r="G54" s="40">
        <f>SUM(G55:G60)</f>
        <v>0</v>
      </c>
      <c r="H54" s="41" t="e">
        <f t="shared" si="12"/>
        <v>#DIV/0!</v>
      </c>
      <c r="I54" s="70"/>
      <c r="J54" s="43"/>
      <c r="K54" s="43"/>
    </row>
    <row r="55" spans="1:11" x14ac:dyDescent="0.25">
      <c r="A55" s="44" t="s">
        <v>64</v>
      </c>
      <c r="B55" s="45" t="s">
        <v>59</v>
      </c>
      <c r="C55" s="46" t="s">
        <v>97</v>
      </c>
      <c r="D55" s="47">
        <v>4.5999999999999996</v>
      </c>
      <c r="E55" s="101"/>
      <c r="F55" s="47">
        <f t="shared" ref="F55:F60" si="13">ROUND(E55*(1+$G$7),2)</f>
        <v>0</v>
      </c>
      <c r="G55" s="47">
        <f t="shared" si="3"/>
        <v>0</v>
      </c>
      <c r="H55" s="48" t="e">
        <f t="shared" si="12"/>
        <v>#DIV/0!</v>
      </c>
      <c r="I55" s="49" t="s">
        <v>143</v>
      </c>
      <c r="J55" s="19"/>
      <c r="K55" s="19"/>
    </row>
    <row r="56" spans="1:11" x14ac:dyDescent="0.25">
      <c r="A56" s="50" t="s">
        <v>65</v>
      </c>
      <c r="B56" s="51" t="s">
        <v>61</v>
      </c>
      <c r="C56" s="52" t="s">
        <v>97</v>
      </c>
      <c r="D56" s="53">
        <v>7</v>
      </c>
      <c r="E56" s="98"/>
      <c r="F56" s="53">
        <f t="shared" si="13"/>
        <v>0</v>
      </c>
      <c r="G56" s="53">
        <f t="shared" si="3"/>
        <v>0</v>
      </c>
      <c r="H56" s="54" t="e">
        <f t="shared" si="12"/>
        <v>#DIV/0!</v>
      </c>
      <c r="I56" s="49" t="s">
        <v>144</v>
      </c>
      <c r="J56" s="19"/>
      <c r="K56" s="19"/>
    </row>
    <row r="57" spans="1:11" x14ac:dyDescent="0.25">
      <c r="A57" s="50" t="s">
        <v>66</v>
      </c>
      <c r="B57" s="51" t="s">
        <v>62</v>
      </c>
      <c r="C57" s="52" t="s">
        <v>100</v>
      </c>
      <c r="D57" s="53">
        <v>1</v>
      </c>
      <c r="E57" s="98"/>
      <c r="F57" s="53">
        <f t="shared" si="13"/>
        <v>0</v>
      </c>
      <c r="G57" s="53">
        <f t="shared" si="3"/>
        <v>0</v>
      </c>
      <c r="H57" s="54" t="e">
        <f t="shared" si="12"/>
        <v>#DIV/0!</v>
      </c>
      <c r="I57" s="49" t="s">
        <v>118</v>
      </c>
      <c r="J57" s="19"/>
      <c r="K57" s="19"/>
    </row>
    <row r="58" spans="1:11" x14ac:dyDescent="0.25">
      <c r="A58" s="50" t="s">
        <v>67</v>
      </c>
      <c r="B58" s="51" t="s">
        <v>63</v>
      </c>
      <c r="C58" s="52" t="s">
        <v>97</v>
      </c>
      <c r="D58" s="53">
        <v>11.6</v>
      </c>
      <c r="E58" s="98"/>
      <c r="F58" s="53">
        <f t="shared" si="13"/>
        <v>0</v>
      </c>
      <c r="G58" s="53">
        <f t="shared" si="3"/>
        <v>0</v>
      </c>
      <c r="H58" s="54" t="e">
        <f t="shared" si="12"/>
        <v>#DIV/0!</v>
      </c>
      <c r="I58" s="49" t="s">
        <v>116</v>
      </c>
      <c r="J58" s="19"/>
      <c r="K58" s="19"/>
    </row>
    <row r="59" spans="1:11" x14ac:dyDescent="0.25">
      <c r="A59" s="50" t="s">
        <v>68</v>
      </c>
      <c r="B59" s="51" t="s">
        <v>125</v>
      </c>
      <c r="C59" s="52" t="s">
        <v>98</v>
      </c>
      <c r="D59" s="53">
        <v>1</v>
      </c>
      <c r="E59" s="98"/>
      <c r="F59" s="53">
        <f t="shared" si="13"/>
        <v>0</v>
      </c>
      <c r="G59" s="53">
        <f t="shared" si="3"/>
        <v>0</v>
      </c>
      <c r="H59" s="54" t="e">
        <f t="shared" si="12"/>
        <v>#DIV/0!</v>
      </c>
      <c r="I59" s="49" t="s">
        <v>128</v>
      </c>
      <c r="J59" s="19"/>
      <c r="K59" s="19"/>
    </row>
    <row r="60" spans="1:11" x14ac:dyDescent="0.25">
      <c r="A60" s="71" t="s">
        <v>124</v>
      </c>
      <c r="B60" s="72" t="s">
        <v>126</v>
      </c>
      <c r="C60" s="73" t="s">
        <v>98</v>
      </c>
      <c r="D60" s="74">
        <v>3</v>
      </c>
      <c r="E60" s="100"/>
      <c r="F60" s="74">
        <f t="shared" si="13"/>
        <v>0</v>
      </c>
      <c r="G60" s="74">
        <f t="shared" si="3"/>
        <v>0</v>
      </c>
      <c r="H60" s="75" t="e">
        <f t="shared" si="12"/>
        <v>#DIV/0!</v>
      </c>
      <c r="I60" s="49" t="s">
        <v>127</v>
      </c>
      <c r="J60" s="19"/>
      <c r="K60" s="19"/>
    </row>
    <row r="61" spans="1:11" s="12" customFormat="1" ht="18.600000000000001" customHeight="1" x14ac:dyDescent="0.25">
      <c r="A61" s="38">
        <v>4</v>
      </c>
      <c r="B61" s="39" t="s">
        <v>163</v>
      </c>
      <c r="C61" s="39"/>
      <c r="D61" s="39"/>
      <c r="E61" s="39"/>
      <c r="F61" s="39"/>
      <c r="G61" s="40">
        <f>SUM(G62:G81)</f>
        <v>0</v>
      </c>
      <c r="H61" s="41" t="e">
        <f>G61/$G$82</f>
        <v>#DIV/0!</v>
      </c>
      <c r="I61" s="70"/>
      <c r="J61" s="43"/>
      <c r="K61" s="43"/>
    </row>
    <row r="62" spans="1:11" ht="30" x14ac:dyDescent="0.25">
      <c r="A62" s="76" t="s">
        <v>76</v>
      </c>
      <c r="B62" s="77" t="s">
        <v>70</v>
      </c>
      <c r="C62" s="78" t="s">
        <v>97</v>
      </c>
      <c r="D62" s="79">
        <v>11.6</v>
      </c>
      <c r="E62" s="97"/>
      <c r="F62" s="79">
        <f>ROUND(E62*(1+$G$7),2)</f>
        <v>0</v>
      </c>
      <c r="G62" s="79">
        <f t="shared" si="3"/>
        <v>0</v>
      </c>
      <c r="H62" s="80" t="e">
        <f t="shared" si="12"/>
        <v>#DIV/0!</v>
      </c>
      <c r="I62" s="49" t="s">
        <v>116</v>
      </c>
      <c r="J62" s="19"/>
      <c r="K62" s="19"/>
    </row>
    <row r="63" spans="1:11" ht="30" x14ac:dyDescent="0.25">
      <c r="A63" s="50" t="s">
        <v>77</v>
      </c>
      <c r="B63" s="68" t="s">
        <v>165</v>
      </c>
      <c r="C63" s="52" t="s">
        <v>105</v>
      </c>
      <c r="D63" s="53">
        <v>3577.5</v>
      </c>
      <c r="E63" s="98"/>
      <c r="F63" s="53">
        <f>ROUND(E63*(1+$G$7),2)</f>
        <v>0</v>
      </c>
      <c r="G63" s="53">
        <f t="shared" si="3"/>
        <v>0</v>
      </c>
      <c r="H63" s="81" t="e">
        <f t="shared" si="12"/>
        <v>#DIV/0!</v>
      </c>
      <c r="I63" s="49" t="s">
        <v>136</v>
      </c>
      <c r="J63" s="19"/>
      <c r="K63" s="19"/>
    </row>
    <row r="64" spans="1:11" x14ac:dyDescent="0.25">
      <c r="A64" s="50" t="s">
        <v>78</v>
      </c>
      <c r="B64" s="68" t="s">
        <v>154</v>
      </c>
      <c r="C64" s="52" t="s">
        <v>105</v>
      </c>
      <c r="D64" s="53">
        <v>900</v>
      </c>
      <c r="E64" s="98"/>
      <c r="F64" s="53">
        <f t="shared" ref="F64" si="14">ROUND(E64*(1+$G$7),2)</f>
        <v>0</v>
      </c>
      <c r="G64" s="53">
        <f t="shared" si="3"/>
        <v>0</v>
      </c>
      <c r="H64" s="81" t="e">
        <f t="shared" si="12"/>
        <v>#DIV/0!</v>
      </c>
      <c r="I64" s="49"/>
      <c r="J64" s="19"/>
      <c r="K64" s="19"/>
    </row>
    <row r="65" spans="1:11" x14ac:dyDescent="0.25">
      <c r="A65" s="50" t="s">
        <v>78</v>
      </c>
      <c r="B65" s="68" t="s">
        <v>71</v>
      </c>
      <c r="C65" s="52" t="s">
        <v>100</v>
      </c>
      <c r="D65" s="53">
        <v>1</v>
      </c>
      <c r="E65" s="98"/>
      <c r="F65" s="53">
        <f>ROUND(E65*(1+$G$7),2)</f>
        <v>0</v>
      </c>
      <c r="G65" s="53">
        <f t="shared" si="3"/>
        <v>0</v>
      </c>
      <c r="H65" s="54" t="e">
        <f t="shared" si="12"/>
        <v>#DIV/0!</v>
      </c>
      <c r="I65" s="49" t="s">
        <v>118</v>
      </c>
      <c r="J65" s="19"/>
      <c r="K65" s="19"/>
    </row>
    <row r="66" spans="1:11" ht="45" x14ac:dyDescent="0.25">
      <c r="A66" s="50" t="s">
        <v>79</v>
      </c>
      <c r="B66" s="68" t="s">
        <v>72</v>
      </c>
      <c r="C66" s="52" t="s">
        <v>97</v>
      </c>
      <c r="D66" s="53">
        <v>11.6</v>
      </c>
      <c r="E66" s="98"/>
      <c r="F66" s="53">
        <f t="shared" ref="F66" si="15">ROUND(E66*(1+$G$7),2)</f>
        <v>0</v>
      </c>
      <c r="G66" s="53">
        <f t="shared" ref="G66" si="16">ROUND(F66*D66,2)</f>
        <v>0</v>
      </c>
      <c r="H66" s="54" t="e">
        <f t="shared" si="12"/>
        <v>#DIV/0!</v>
      </c>
      <c r="I66" s="49"/>
      <c r="J66" s="19"/>
      <c r="K66" s="19"/>
    </row>
    <row r="67" spans="1:11" x14ac:dyDescent="0.25">
      <c r="A67" s="50" t="s">
        <v>80</v>
      </c>
      <c r="B67" s="51" t="s">
        <v>73</v>
      </c>
      <c r="C67" s="52" t="s">
        <v>97</v>
      </c>
      <c r="D67" s="53">
        <v>11.6</v>
      </c>
      <c r="E67" s="98"/>
      <c r="F67" s="53">
        <f t="shared" ref="F67" si="17">ROUND(E67*(1+$G$7),2)</f>
        <v>0</v>
      </c>
      <c r="G67" s="53">
        <f t="shared" ref="G67" si="18">ROUND(F67*D67,2)</f>
        <v>0</v>
      </c>
      <c r="H67" s="54" t="e">
        <f t="shared" si="12"/>
        <v>#DIV/0!</v>
      </c>
      <c r="I67" s="49"/>
      <c r="J67" s="19"/>
      <c r="K67" s="19"/>
    </row>
    <row r="68" spans="1:11" x14ac:dyDescent="0.25">
      <c r="A68" s="50" t="s">
        <v>81</v>
      </c>
      <c r="B68" s="51" t="s">
        <v>74</v>
      </c>
      <c r="C68" s="52" t="s">
        <v>100</v>
      </c>
      <c r="D68" s="53">
        <v>1</v>
      </c>
      <c r="E68" s="98"/>
      <c r="F68" s="53">
        <f>ROUND(E68*(1+$G$7),2)</f>
        <v>0</v>
      </c>
      <c r="G68" s="53">
        <f t="shared" si="3"/>
        <v>0</v>
      </c>
      <c r="H68" s="54" t="e">
        <f t="shared" si="12"/>
        <v>#DIV/0!</v>
      </c>
      <c r="I68" s="49" t="s">
        <v>118</v>
      </c>
      <c r="J68" s="19"/>
      <c r="K68" s="19"/>
    </row>
    <row r="69" spans="1:11" ht="45" x14ac:dyDescent="0.25">
      <c r="A69" s="50" t="s">
        <v>82</v>
      </c>
      <c r="B69" s="68" t="s">
        <v>75</v>
      </c>
      <c r="C69" s="52" t="s">
        <v>97</v>
      </c>
      <c r="D69" s="53">
        <v>4</v>
      </c>
      <c r="E69" s="98"/>
      <c r="F69" s="53">
        <f>ROUND(E69*(1+$G$7),2)</f>
        <v>0</v>
      </c>
      <c r="G69" s="53">
        <f t="shared" si="3"/>
        <v>0</v>
      </c>
      <c r="H69" s="54" t="e">
        <f t="shared" si="12"/>
        <v>#DIV/0!</v>
      </c>
      <c r="I69" s="49" t="s">
        <v>120</v>
      </c>
      <c r="J69" s="19"/>
      <c r="K69" s="19"/>
    </row>
    <row r="70" spans="1:11" x14ac:dyDescent="0.25">
      <c r="A70" s="50" t="s">
        <v>83</v>
      </c>
      <c r="B70" s="51" t="s">
        <v>84</v>
      </c>
      <c r="C70" s="52" t="s">
        <v>97</v>
      </c>
      <c r="D70" s="53">
        <v>11.6</v>
      </c>
      <c r="E70" s="98"/>
      <c r="F70" s="53">
        <f t="shared" ref="F70" si="19">ROUND(E70*(1+$G$7),2)</f>
        <v>0</v>
      </c>
      <c r="G70" s="53">
        <f t="shared" ref="G70" si="20">ROUND(F70*D70,2)</f>
        <v>0</v>
      </c>
      <c r="H70" s="54" t="e">
        <f t="shared" si="12"/>
        <v>#DIV/0!</v>
      </c>
      <c r="I70" s="49"/>
      <c r="J70" s="19"/>
      <c r="K70" s="82"/>
    </row>
    <row r="71" spans="1:11" x14ac:dyDescent="0.25">
      <c r="A71" s="50" t="s">
        <v>90</v>
      </c>
      <c r="B71" s="51" t="s">
        <v>135</v>
      </c>
      <c r="C71" s="52" t="s">
        <v>97</v>
      </c>
      <c r="D71" s="53">
        <v>11.6</v>
      </c>
      <c r="E71" s="98"/>
      <c r="F71" s="53">
        <f>ROUND(E71*(1+$G$7),2)</f>
        <v>0</v>
      </c>
      <c r="G71" s="53">
        <f t="shared" si="3"/>
        <v>0</v>
      </c>
      <c r="H71" s="54" t="e">
        <f t="shared" si="12"/>
        <v>#DIV/0!</v>
      </c>
      <c r="I71" s="49" t="s">
        <v>116</v>
      </c>
      <c r="J71" s="19"/>
      <c r="K71" s="19"/>
    </row>
    <row r="72" spans="1:11" x14ac:dyDescent="0.25">
      <c r="A72" s="50" t="s">
        <v>91</v>
      </c>
      <c r="B72" s="51" t="s">
        <v>157</v>
      </c>
      <c r="C72" s="52" t="s">
        <v>98</v>
      </c>
      <c r="D72" s="53">
        <v>1</v>
      </c>
      <c r="E72" s="98"/>
      <c r="F72" s="53">
        <f>ROUND(E72*(1+$G$7),2)</f>
        <v>0</v>
      </c>
      <c r="G72" s="53">
        <f t="shared" si="3"/>
        <v>0</v>
      </c>
      <c r="H72" s="54" t="e">
        <f t="shared" si="12"/>
        <v>#DIV/0!</v>
      </c>
      <c r="I72" s="49" t="s">
        <v>118</v>
      </c>
      <c r="J72" s="19"/>
      <c r="K72" s="19"/>
    </row>
    <row r="73" spans="1:11" x14ac:dyDescent="0.25">
      <c r="A73" s="50" t="s">
        <v>92</v>
      </c>
      <c r="B73" s="51" t="s">
        <v>85</v>
      </c>
      <c r="C73" s="52" t="s">
        <v>97</v>
      </c>
      <c r="D73" s="53">
        <v>11.6</v>
      </c>
      <c r="E73" s="98"/>
      <c r="F73" s="53">
        <f t="shared" ref="F73:F76" si="21">ROUND(E73*(1+$G$7),2)</f>
        <v>0</v>
      </c>
      <c r="G73" s="53">
        <f t="shared" ref="G73:G76" si="22">ROUND(F73*D73,2)</f>
        <v>0</v>
      </c>
      <c r="H73" s="54" t="e">
        <f t="shared" si="12"/>
        <v>#DIV/0!</v>
      </c>
      <c r="I73" s="49"/>
      <c r="J73" s="19"/>
      <c r="K73" s="19"/>
    </row>
    <row r="74" spans="1:11" x14ac:dyDescent="0.25">
      <c r="A74" s="50" t="s">
        <v>93</v>
      </c>
      <c r="B74" s="51" t="s">
        <v>86</v>
      </c>
      <c r="C74" s="52" t="s">
        <v>97</v>
      </c>
      <c r="D74" s="53">
        <v>16</v>
      </c>
      <c r="E74" s="98"/>
      <c r="F74" s="53">
        <f t="shared" si="21"/>
        <v>0</v>
      </c>
      <c r="G74" s="53">
        <f t="shared" si="22"/>
        <v>0</v>
      </c>
      <c r="H74" s="54" t="e">
        <f t="shared" si="12"/>
        <v>#DIV/0!</v>
      </c>
      <c r="I74" s="49"/>
      <c r="J74" s="19"/>
      <c r="K74" s="19"/>
    </row>
    <row r="75" spans="1:11" x14ac:dyDescent="0.25">
      <c r="A75" s="50" t="s">
        <v>94</v>
      </c>
      <c r="B75" s="51" t="s">
        <v>119</v>
      </c>
      <c r="C75" s="52" t="s">
        <v>98</v>
      </c>
      <c r="D75" s="53">
        <v>6</v>
      </c>
      <c r="E75" s="98"/>
      <c r="F75" s="53">
        <f t="shared" si="21"/>
        <v>0</v>
      </c>
      <c r="G75" s="53">
        <f t="shared" si="22"/>
        <v>0</v>
      </c>
      <c r="H75" s="54" t="e">
        <f t="shared" si="12"/>
        <v>#DIV/0!</v>
      </c>
      <c r="I75" s="49"/>
      <c r="J75" s="19"/>
      <c r="K75" s="19"/>
    </row>
    <row r="76" spans="1:11" x14ac:dyDescent="0.25">
      <c r="A76" s="50" t="s">
        <v>95</v>
      </c>
      <c r="B76" s="51" t="s">
        <v>87</v>
      </c>
      <c r="C76" s="52" t="s">
        <v>97</v>
      </c>
      <c r="D76" s="53">
        <v>11.6</v>
      </c>
      <c r="E76" s="98"/>
      <c r="F76" s="53">
        <f t="shared" si="21"/>
        <v>0</v>
      </c>
      <c r="G76" s="53">
        <f t="shared" si="22"/>
        <v>0</v>
      </c>
      <c r="H76" s="54" t="e">
        <f t="shared" si="12"/>
        <v>#DIV/0!</v>
      </c>
      <c r="I76" s="49"/>
      <c r="J76" s="19"/>
      <c r="K76" s="19"/>
    </row>
    <row r="77" spans="1:11" ht="30" x14ac:dyDescent="0.25">
      <c r="A77" s="50" t="s">
        <v>96</v>
      </c>
      <c r="B77" s="68" t="s">
        <v>158</v>
      </c>
      <c r="C77" s="52" t="s">
        <v>98</v>
      </c>
      <c r="D77" s="53">
        <v>1</v>
      </c>
      <c r="E77" s="98"/>
      <c r="F77" s="53">
        <f>ROUND(E77*(1+$G$7),2)</f>
        <v>0</v>
      </c>
      <c r="G77" s="53">
        <f t="shared" si="3"/>
        <v>0</v>
      </c>
      <c r="H77" s="54" t="e">
        <f t="shared" si="12"/>
        <v>#DIV/0!</v>
      </c>
      <c r="I77" s="49" t="s">
        <v>118</v>
      </c>
      <c r="J77" s="19"/>
      <c r="K77" s="19"/>
    </row>
    <row r="78" spans="1:11" x14ac:dyDescent="0.25">
      <c r="A78" s="50" t="s">
        <v>134</v>
      </c>
      <c r="B78" s="68" t="s">
        <v>170</v>
      </c>
      <c r="C78" s="52" t="s">
        <v>98</v>
      </c>
      <c r="D78" s="53">
        <v>1</v>
      </c>
      <c r="E78" s="98"/>
      <c r="F78" s="53">
        <f>ROUND(E78*(1+$G$7),2)</f>
        <v>0</v>
      </c>
      <c r="G78" s="53">
        <f t="shared" ref="G78" si="23">ROUND(F78*D78,2)</f>
        <v>0</v>
      </c>
      <c r="H78" s="54" t="e">
        <f t="shared" si="12"/>
        <v>#DIV/0!</v>
      </c>
      <c r="I78" s="49"/>
      <c r="J78" s="19"/>
      <c r="K78" s="19"/>
    </row>
    <row r="79" spans="1:11" s="13" customFormat="1" x14ac:dyDescent="0.25">
      <c r="A79" s="60" t="s">
        <v>169</v>
      </c>
      <c r="B79" s="61" t="s">
        <v>88</v>
      </c>
      <c r="C79" s="62"/>
      <c r="D79" s="63"/>
      <c r="E79" s="99"/>
      <c r="F79" s="63"/>
      <c r="G79" s="63"/>
      <c r="H79" s="64"/>
      <c r="I79" s="65"/>
      <c r="J79" s="66"/>
      <c r="K79" s="66"/>
    </row>
    <row r="80" spans="1:11" x14ac:dyDescent="0.25">
      <c r="A80" s="50" t="s">
        <v>197</v>
      </c>
      <c r="B80" s="67" t="s">
        <v>89</v>
      </c>
      <c r="C80" s="52" t="s">
        <v>97</v>
      </c>
      <c r="D80" s="53">
        <v>11.6</v>
      </c>
      <c r="E80" s="98"/>
      <c r="F80" s="53">
        <f>ROUND(E80*(1+$G$7),2)</f>
        <v>0</v>
      </c>
      <c r="G80" s="53">
        <f t="shared" ref="G80" si="24">ROUND(F80*D80,2)</f>
        <v>0</v>
      </c>
      <c r="H80" s="54" t="e">
        <f>G80/$G$82</f>
        <v>#DIV/0!</v>
      </c>
      <c r="I80" s="49"/>
      <c r="J80" s="19"/>
      <c r="K80" s="19"/>
    </row>
    <row r="81" spans="1:11" x14ac:dyDescent="0.25">
      <c r="A81" s="50" t="s">
        <v>198</v>
      </c>
      <c r="B81" s="83" t="s">
        <v>152</v>
      </c>
      <c r="C81" s="73" t="s">
        <v>98</v>
      </c>
      <c r="D81" s="74">
        <v>1</v>
      </c>
      <c r="E81" s="100"/>
      <c r="F81" s="74">
        <f>ROUND(E81*(1+$G$7),2)</f>
        <v>0</v>
      </c>
      <c r="G81" s="74">
        <f t="shared" si="3"/>
        <v>0</v>
      </c>
      <c r="H81" s="75" t="e">
        <f>G81/$G$82</f>
        <v>#DIV/0!</v>
      </c>
      <c r="I81" s="49" t="s">
        <v>118</v>
      </c>
      <c r="J81" s="19"/>
      <c r="K81" s="19"/>
    </row>
    <row r="82" spans="1:11" ht="18.75" x14ac:dyDescent="0.25">
      <c r="A82" s="84" t="s">
        <v>139</v>
      </c>
      <c r="B82" s="85"/>
      <c r="C82" s="85"/>
      <c r="D82" s="85"/>
      <c r="E82" s="85"/>
      <c r="F82" s="85"/>
      <c r="G82" s="86">
        <f>G61+G54+G15+G11</f>
        <v>0</v>
      </c>
      <c r="H82" s="87"/>
      <c r="I82" s="88"/>
      <c r="J82" s="19"/>
      <c r="K82" s="19"/>
    </row>
    <row r="83" spans="1:11" x14ac:dyDescent="0.25">
      <c r="A83" s="93"/>
      <c r="B83" s="94"/>
      <c r="C83" s="29"/>
      <c r="D83" s="19"/>
      <c r="E83" s="89"/>
      <c r="F83" s="19"/>
      <c r="G83" s="19"/>
      <c r="H83" s="19"/>
      <c r="I83" s="90"/>
      <c r="J83" s="19"/>
      <c r="K83" s="19"/>
    </row>
    <row r="84" spans="1:11" x14ac:dyDescent="0.25">
      <c r="A84" s="93"/>
      <c r="B84" s="94"/>
      <c r="C84" s="29"/>
      <c r="D84" s="19"/>
      <c r="E84" s="89"/>
      <c r="F84" s="19"/>
      <c r="G84" s="19"/>
      <c r="H84" s="19"/>
      <c r="I84" s="90"/>
      <c r="J84" s="19"/>
      <c r="K84" s="19"/>
    </row>
    <row r="85" spans="1:11" x14ac:dyDescent="0.25">
      <c r="A85" s="93"/>
      <c r="B85" s="94"/>
      <c r="C85" s="29"/>
      <c r="D85" s="19"/>
      <c r="E85" s="89" t="s">
        <v>151</v>
      </c>
      <c r="F85" s="91">
        <f ca="1">TODAY()</f>
        <v>45677</v>
      </c>
      <c r="G85" s="91"/>
      <c r="H85" s="19"/>
      <c r="I85" s="90"/>
      <c r="J85" s="19"/>
      <c r="K85" s="19"/>
    </row>
    <row r="86" spans="1:11" x14ac:dyDescent="0.25">
      <c r="A86" s="93"/>
      <c r="B86" s="93"/>
      <c r="C86" s="29"/>
      <c r="D86" s="19"/>
      <c r="E86" s="92"/>
      <c r="F86" s="19"/>
      <c r="G86" s="19"/>
      <c r="H86" s="19"/>
      <c r="I86" s="90"/>
      <c r="J86" s="19"/>
      <c r="K86" s="19"/>
    </row>
    <row r="87" spans="1:11" ht="15.75" thickBot="1" x14ac:dyDescent="0.3">
      <c r="A87" s="93"/>
      <c r="B87" s="95"/>
      <c r="C87" s="29"/>
      <c r="D87" s="19"/>
      <c r="E87" s="89"/>
      <c r="F87" s="19"/>
      <c r="G87" s="19"/>
      <c r="H87" s="19"/>
      <c r="I87" s="90"/>
      <c r="J87" s="19"/>
      <c r="K87" s="19"/>
    </row>
    <row r="88" spans="1:11" x14ac:dyDescent="0.25">
      <c r="A88" s="93"/>
      <c r="B88" s="96" t="s">
        <v>174</v>
      </c>
      <c r="C88" s="29"/>
      <c r="D88" s="19"/>
      <c r="E88" s="89"/>
      <c r="F88" s="19"/>
      <c r="G88" s="19"/>
      <c r="H88" s="19"/>
      <c r="I88" s="90"/>
      <c r="J88" s="19"/>
      <c r="K88" s="19"/>
    </row>
    <row r="89" spans="1:11" x14ac:dyDescent="0.25">
      <c r="A89" s="93"/>
      <c r="B89" s="93" t="s">
        <v>173</v>
      </c>
      <c r="C89" s="29"/>
      <c r="D89" s="19"/>
      <c r="E89" s="89"/>
      <c r="F89" s="19"/>
      <c r="G89" s="19"/>
      <c r="H89" s="19"/>
      <c r="I89" s="90"/>
      <c r="J89" s="19"/>
      <c r="K89" s="19"/>
    </row>
    <row r="90" spans="1:11" x14ac:dyDescent="0.25">
      <c r="A90" s="93"/>
      <c r="B90" s="96" t="s">
        <v>172</v>
      </c>
      <c r="C90" s="29"/>
      <c r="D90" s="19"/>
      <c r="E90" s="89"/>
      <c r="F90" s="19"/>
      <c r="G90" s="19"/>
      <c r="H90" s="19"/>
      <c r="I90" s="90"/>
      <c r="J90" s="19"/>
      <c r="K90" s="19"/>
    </row>
    <row r="91" spans="1:11" x14ac:dyDescent="0.25">
      <c r="A91" s="93"/>
      <c r="B91" s="93" t="s">
        <v>175</v>
      </c>
      <c r="C91" s="29"/>
      <c r="D91" s="19"/>
      <c r="E91" s="89"/>
      <c r="F91" s="19"/>
      <c r="G91" s="19"/>
      <c r="H91" s="19"/>
      <c r="I91" s="90"/>
      <c r="J91" s="19"/>
      <c r="K91" s="19"/>
    </row>
    <row r="92" spans="1:11" x14ac:dyDescent="0.25">
      <c r="A92" s="93"/>
      <c r="B92" s="93"/>
      <c r="C92" s="29"/>
      <c r="D92" s="19"/>
      <c r="E92" s="89"/>
      <c r="F92" s="19"/>
      <c r="G92" s="19"/>
      <c r="H92" s="19"/>
      <c r="I92" s="90"/>
      <c r="J92" s="19"/>
      <c r="K92" s="19"/>
    </row>
    <row r="93" spans="1:11" x14ac:dyDescent="0.25">
      <c r="A93" s="29"/>
      <c r="B93" s="19"/>
      <c r="C93" s="29"/>
      <c r="D93" s="19"/>
      <c r="E93" s="89"/>
      <c r="F93" s="19"/>
      <c r="G93" s="19"/>
      <c r="H93" s="19"/>
      <c r="I93" s="90"/>
      <c r="J93" s="19"/>
      <c r="K93" s="19"/>
    </row>
    <row r="94" spans="1:11" x14ac:dyDescent="0.25">
      <c r="A94" s="29"/>
      <c r="B94" s="19"/>
      <c r="C94" s="29"/>
      <c r="D94" s="19"/>
      <c r="E94" s="89"/>
      <c r="F94" s="19"/>
      <c r="G94" s="19"/>
      <c r="H94" s="19"/>
      <c r="I94" s="90"/>
      <c r="J94" s="19"/>
      <c r="K94" s="19"/>
    </row>
    <row r="95" spans="1:11" x14ac:dyDescent="0.25">
      <c r="A95" s="29"/>
      <c r="B95" s="19"/>
      <c r="C95" s="29"/>
      <c r="D95" s="19"/>
      <c r="E95" s="89"/>
      <c r="F95" s="19"/>
      <c r="G95" s="19"/>
      <c r="H95" s="19"/>
      <c r="I95" s="90"/>
      <c r="J95" s="19"/>
      <c r="K95" s="19"/>
    </row>
    <row r="96" spans="1:11" x14ac:dyDescent="0.25">
      <c r="A96" s="29"/>
      <c r="B96" s="19"/>
      <c r="C96" s="29"/>
      <c r="D96" s="19"/>
      <c r="E96" s="89"/>
      <c r="F96" s="19"/>
      <c r="G96" s="19"/>
      <c r="H96" s="19"/>
      <c r="I96" s="90"/>
      <c r="J96" s="19"/>
      <c r="K96" s="19"/>
    </row>
    <row r="97" spans="1:11" x14ac:dyDescent="0.25">
      <c r="A97" s="29"/>
      <c r="B97" s="19"/>
      <c r="C97" s="29"/>
      <c r="D97" s="19"/>
      <c r="E97" s="89"/>
      <c r="F97" s="19"/>
      <c r="G97" s="19"/>
      <c r="H97" s="19"/>
      <c r="I97" s="90"/>
      <c r="J97" s="19"/>
      <c r="K97" s="19"/>
    </row>
    <row r="98" spans="1:11" x14ac:dyDescent="0.25">
      <c r="A98" s="29"/>
      <c r="B98" s="19"/>
      <c r="C98" s="29"/>
      <c r="D98" s="19"/>
      <c r="E98" s="89"/>
      <c r="F98" s="19"/>
      <c r="G98" s="19"/>
      <c r="H98" s="19"/>
      <c r="I98" s="90"/>
      <c r="J98" s="19"/>
      <c r="K98" s="19"/>
    </row>
    <row r="99" spans="1:11" x14ac:dyDescent="0.25">
      <c r="A99" s="29"/>
      <c r="B99" s="19"/>
      <c r="C99" s="29"/>
      <c r="D99" s="19"/>
      <c r="E99" s="89"/>
      <c r="F99" s="19"/>
      <c r="G99" s="19"/>
      <c r="H99" s="19"/>
      <c r="I99" s="90"/>
      <c r="J99" s="19"/>
      <c r="K99" s="19"/>
    </row>
    <row r="100" spans="1:11" x14ac:dyDescent="0.25">
      <c r="A100" s="29"/>
      <c r="B100" s="19"/>
      <c r="C100" s="29"/>
      <c r="D100" s="19"/>
      <c r="E100" s="89"/>
      <c r="F100" s="19"/>
      <c r="G100" s="19"/>
      <c r="H100" s="19"/>
      <c r="I100" s="90"/>
      <c r="J100" s="19"/>
      <c r="K100" s="19"/>
    </row>
    <row r="101" spans="1:11" x14ac:dyDescent="0.25">
      <c r="A101" s="29"/>
      <c r="B101" s="19"/>
      <c r="C101" s="29"/>
      <c r="D101" s="19"/>
      <c r="E101" s="89"/>
      <c r="F101" s="19"/>
      <c r="G101" s="19"/>
      <c r="H101" s="19"/>
      <c r="I101" s="90"/>
      <c r="J101" s="19"/>
      <c r="K101" s="19"/>
    </row>
    <row r="102" spans="1:11" x14ac:dyDescent="0.25">
      <c r="A102" s="29"/>
      <c r="B102" s="19"/>
      <c r="C102" s="29"/>
      <c r="D102" s="19"/>
      <c r="E102" s="89"/>
      <c r="F102" s="19"/>
      <c r="G102" s="19"/>
      <c r="H102" s="19"/>
      <c r="I102" s="90"/>
      <c r="J102" s="19"/>
      <c r="K102" s="19"/>
    </row>
  </sheetData>
  <sheetProtection algorithmName="SHA-512" hashValue="C4D7YLRZLyiZ2PLwB4Y1Ib7wrx/b10LNtz50+O+ltZP6P3zBg/DhS1rT24L9GCEoxIX513d/094+ivVyNgOdeQ==" saltValue="lIGhlJa1fL4hvc14eF2gNQ==" spinCount="100000" sheet="1" objects="1" scenarios="1" selectLockedCells="1"/>
  <mergeCells count="13">
    <mergeCell ref="F85:G85"/>
    <mergeCell ref="A82:F82"/>
    <mergeCell ref="G82:H82"/>
    <mergeCell ref="B11:F11"/>
    <mergeCell ref="A1:H2"/>
    <mergeCell ref="B54:F54"/>
    <mergeCell ref="B61:F61"/>
    <mergeCell ref="B15:F15"/>
    <mergeCell ref="A7:E7"/>
    <mergeCell ref="A8:E8"/>
    <mergeCell ref="A9:E9"/>
    <mergeCell ref="A4:H5"/>
    <mergeCell ref="A3:H3"/>
  </mergeCells>
  <phoneticPr fontId="1" type="noConversion"/>
  <pageMargins left="0.511811024" right="0.511811024" top="0.78740157499999996" bottom="0.78740157499999996" header="0.31496062000000002" footer="0.31496062000000002"/>
  <pageSetup paperSize="9" scale="89" orientation="landscape" r:id="rId1"/>
  <colBreaks count="1" manualBreakCount="1">
    <brk id="8" max="1048575" man="1"/>
  </colBreaks>
  <ignoredErrors>
    <ignoredError sqref="G61 G54 G15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"/>
  <sheetViews>
    <sheetView workbookViewId="0">
      <selection sqref="A1:L2"/>
    </sheetView>
  </sheetViews>
  <sheetFormatPr defaultRowHeight="15" x14ac:dyDescent="0.25"/>
  <cols>
    <col min="1" max="1" width="5.5703125" bestFit="1" customWidth="1"/>
    <col min="5" max="5" width="2.28515625" customWidth="1"/>
    <col min="6" max="8" width="7" bestFit="1" customWidth="1"/>
    <col min="9" max="12" width="8" bestFit="1" customWidth="1"/>
  </cols>
  <sheetData>
    <row r="1" spans="1:12" x14ac:dyDescent="0.25">
      <c r="A1" s="14" t="s">
        <v>114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</row>
    <row r="2" spans="1:12" ht="6.75" customHeight="1" x14ac:dyDescent="0.25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</row>
    <row r="3" spans="1:12" x14ac:dyDescent="0.25">
      <c r="A3" s="3" t="s">
        <v>0</v>
      </c>
      <c r="B3" s="16" t="s">
        <v>106</v>
      </c>
      <c r="C3" s="16"/>
      <c r="D3" s="16"/>
      <c r="E3" s="16"/>
      <c r="F3" s="3" t="s">
        <v>107</v>
      </c>
      <c r="G3" s="3" t="s">
        <v>108</v>
      </c>
      <c r="H3" s="3" t="s">
        <v>109</v>
      </c>
      <c r="I3" s="3" t="s">
        <v>110</v>
      </c>
      <c r="J3" s="3" t="s">
        <v>111</v>
      </c>
      <c r="K3" s="3" t="s">
        <v>112</v>
      </c>
      <c r="L3" s="3" t="s">
        <v>113</v>
      </c>
    </row>
    <row r="4" spans="1:12" x14ac:dyDescent="0.25">
      <c r="A4" s="7">
        <v>1</v>
      </c>
      <c r="B4" s="15" t="s">
        <v>2</v>
      </c>
      <c r="C4" s="15"/>
      <c r="D4" s="15"/>
      <c r="E4" s="15"/>
      <c r="F4" s="1"/>
      <c r="G4" s="2"/>
      <c r="H4" s="2"/>
      <c r="I4" s="2"/>
      <c r="J4" s="2"/>
      <c r="K4" s="2"/>
      <c r="L4" s="2"/>
    </row>
    <row r="5" spans="1:12" x14ac:dyDescent="0.25">
      <c r="A5" s="7">
        <v>2</v>
      </c>
      <c r="B5" s="15" t="s">
        <v>10</v>
      </c>
      <c r="C5" s="15"/>
      <c r="D5" s="15"/>
      <c r="E5" s="15"/>
      <c r="F5" s="4"/>
      <c r="G5" s="4"/>
      <c r="H5" s="4"/>
      <c r="I5" s="2"/>
      <c r="J5" s="2"/>
      <c r="K5" s="2"/>
      <c r="L5" s="2"/>
    </row>
    <row r="6" spans="1:12" x14ac:dyDescent="0.25">
      <c r="A6" s="7">
        <v>3</v>
      </c>
      <c r="B6" s="15" t="s">
        <v>60</v>
      </c>
      <c r="C6" s="15"/>
      <c r="D6" s="15"/>
      <c r="E6" s="15"/>
      <c r="F6" s="2"/>
      <c r="G6" s="5"/>
      <c r="H6" s="5"/>
      <c r="I6" s="2"/>
      <c r="J6" s="2"/>
      <c r="K6" s="2"/>
      <c r="L6" s="2"/>
    </row>
    <row r="7" spans="1:12" x14ac:dyDescent="0.25">
      <c r="A7" s="7">
        <v>4</v>
      </c>
      <c r="B7" s="15" t="s">
        <v>69</v>
      </c>
      <c r="C7" s="15"/>
      <c r="D7" s="15"/>
      <c r="E7" s="15"/>
      <c r="F7" s="2"/>
      <c r="G7" s="2"/>
      <c r="H7" s="6"/>
      <c r="I7" s="6"/>
      <c r="J7" s="6"/>
      <c r="K7" s="6"/>
      <c r="L7" s="6"/>
    </row>
  </sheetData>
  <mergeCells count="6">
    <mergeCell ref="A1:L2"/>
    <mergeCell ref="B4:E4"/>
    <mergeCell ref="B5:E5"/>
    <mergeCell ref="B6:E6"/>
    <mergeCell ref="B7:E7"/>
    <mergeCell ref="B3:E3"/>
  </mergeCells>
  <phoneticPr fontId="1" type="noConversion"/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cotação </vt:lpstr>
      <vt:lpstr>cronograma </vt:lpstr>
      <vt:lpstr>'cotação 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FABIANO TOSCAN</dc:creator>
  <cp:lastModifiedBy>MURILO SZPAK</cp:lastModifiedBy>
  <cp:lastPrinted>2024-09-13T11:46:37Z</cp:lastPrinted>
  <dcterms:created xsi:type="dcterms:W3CDTF">2024-08-15T11:28:43Z</dcterms:created>
  <dcterms:modified xsi:type="dcterms:W3CDTF">2025-01-20T17:44:07Z</dcterms:modified>
</cp:coreProperties>
</file>